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970"/>
  </bookViews>
  <sheets>
    <sheet name="Pay Forms" sheetId="1" r:id="rId1"/>
    <sheet name="List of Current MSI" sheetId="5" state="hidden" r:id="rId2"/>
    <sheet name="2017-18 Pay Dates" sheetId="2" state="hidden" r:id="rId3"/>
  </sheets>
  <definedNames>
    <definedName name="SEARCH_RESULTLAST" localSheetId="1">'List of Current MSI'!$A$14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5" l="1"/>
  <c r="I13" i="5"/>
  <c r="G5" i="5"/>
  <c r="J5" i="5" s="1"/>
  <c r="G6" i="5"/>
  <c r="J6" i="5" s="1"/>
  <c r="G16" i="5"/>
  <c r="G13" i="5"/>
  <c r="J13" i="5" s="1"/>
  <c r="D82" i="1" l="1"/>
  <c r="A82" i="1"/>
  <c r="C86" i="1" l="1"/>
  <c r="D86" i="1"/>
  <c r="E86" i="1"/>
  <c r="F86" i="1"/>
  <c r="G86" i="1"/>
  <c r="B86" i="1"/>
  <c r="C53" i="1"/>
  <c r="D53" i="1"/>
  <c r="E53" i="1"/>
  <c r="F53" i="1"/>
  <c r="G53" i="1"/>
  <c r="B53" i="1"/>
  <c r="C12" i="1"/>
  <c r="D12" i="1"/>
  <c r="E12" i="1"/>
  <c r="F12" i="1"/>
  <c r="G12" i="1"/>
  <c r="B12" i="1"/>
  <c r="I15" i="5"/>
  <c r="G15" i="5"/>
  <c r="A81" i="1"/>
  <c r="B80" i="1"/>
  <c r="A80" i="1"/>
  <c r="B78" i="1"/>
  <c r="G7" i="1" l="1"/>
  <c r="G82" i="1"/>
  <c r="G49" i="1"/>
  <c r="B8" i="1" l="1"/>
  <c r="B83" i="1" s="1"/>
  <c r="B7" i="1"/>
  <c r="B81" i="1" s="1"/>
  <c r="I19" i="5" l="1"/>
  <c r="I17" i="5"/>
  <c r="I12" i="5"/>
  <c r="I11" i="5"/>
  <c r="I9" i="5"/>
  <c r="I4" i="5"/>
  <c r="I3" i="5"/>
  <c r="G19" i="5"/>
  <c r="G18" i="5"/>
  <c r="G17" i="5"/>
  <c r="J17" i="5" s="1"/>
  <c r="G14" i="5"/>
  <c r="G12" i="5"/>
  <c r="J12" i="5" s="1"/>
  <c r="G11" i="5"/>
  <c r="J11" i="5" s="1"/>
  <c r="G10" i="5"/>
  <c r="G9" i="5"/>
  <c r="J9" i="5" s="1"/>
  <c r="G8" i="5"/>
  <c r="I8" i="5" s="1"/>
  <c r="G7" i="5"/>
  <c r="I7" i="5" s="1"/>
  <c r="G4" i="5"/>
  <c r="G3" i="5"/>
  <c r="I10" i="5" l="1"/>
  <c r="J10" i="5" s="1"/>
  <c r="I18" i="5"/>
  <c r="J18" i="5" s="1"/>
  <c r="I14" i="5"/>
  <c r="J14" i="5" s="1"/>
  <c r="J7" i="5"/>
  <c r="J3" i="5"/>
  <c r="J8" i="5"/>
  <c r="J19" i="5"/>
  <c r="J4" i="5"/>
  <c r="H26" i="2"/>
  <c r="I26" i="2" s="1"/>
  <c r="J26" i="2" s="1"/>
  <c r="H32" i="2"/>
  <c r="I32" i="2" s="1"/>
  <c r="J32" i="2" s="1"/>
  <c r="G2" i="2"/>
  <c r="H2" i="2" s="1"/>
  <c r="I2" i="2" s="1"/>
  <c r="J2" i="2" s="1"/>
  <c r="G37" i="2"/>
  <c r="I37" i="2" s="1"/>
  <c r="J37" i="2" s="1"/>
  <c r="G36" i="2"/>
  <c r="I36" i="2" s="1"/>
  <c r="J36" i="2" s="1"/>
  <c r="G35" i="2"/>
  <c r="H35" i="2" s="1"/>
  <c r="I35" i="2" s="1"/>
  <c r="J35" i="2" s="1"/>
  <c r="G34" i="2"/>
  <c r="I34" i="2" s="1"/>
  <c r="J34" i="2" s="1"/>
  <c r="G33" i="2"/>
  <c r="I33" i="2" s="1"/>
  <c r="J33" i="2" s="1"/>
  <c r="G32" i="2"/>
  <c r="G31" i="2"/>
  <c r="I31" i="2" s="1"/>
  <c r="J31" i="2" s="1"/>
  <c r="G30" i="2"/>
  <c r="I30" i="2" s="1"/>
  <c r="J30" i="2" s="1"/>
  <c r="G29" i="2"/>
  <c r="H29" i="2" s="1"/>
  <c r="I29" i="2" s="1"/>
  <c r="J29" i="2" s="1"/>
  <c r="G28" i="2"/>
  <c r="I28" i="2" s="1"/>
  <c r="J28" i="2" s="1"/>
  <c r="G27" i="2"/>
  <c r="I27" i="2" s="1"/>
  <c r="J27" i="2" s="1"/>
  <c r="G25" i="2"/>
  <c r="I25" i="2" s="1"/>
  <c r="J25" i="2" s="1"/>
  <c r="K25" i="2" s="1"/>
  <c r="G24" i="2"/>
  <c r="I24" i="2" s="1"/>
  <c r="J24" i="2" s="1"/>
  <c r="G23" i="2"/>
  <c r="H23" i="2" s="1"/>
  <c r="I23" i="2" s="1"/>
  <c r="J23" i="2" s="1"/>
  <c r="G22" i="2"/>
  <c r="I22" i="2" s="1"/>
  <c r="J22" i="2" s="1"/>
  <c r="K22" i="2" s="1"/>
  <c r="G21" i="2"/>
  <c r="I21" i="2" s="1"/>
  <c r="J21" i="2" s="1"/>
  <c r="K21" i="2" s="1"/>
  <c r="I20" i="2"/>
  <c r="J20" i="2" s="1"/>
  <c r="G19" i="2"/>
  <c r="G18" i="2"/>
  <c r="G17" i="2"/>
  <c r="G16" i="2"/>
  <c r="I16" i="2" s="1"/>
  <c r="J16" i="2" s="1"/>
  <c r="G15" i="2"/>
  <c r="I15" i="2" s="1"/>
  <c r="J15" i="2" s="1"/>
  <c r="G14" i="2"/>
  <c r="I14" i="2" s="1"/>
  <c r="J14" i="2" s="1"/>
  <c r="K20" i="2" l="1"/>
  <c r="K14" i="2"/>
  <c r="L14" i="2" s="1"/>
  <c r="H17" i="2"/>
  <c r="I17" i="2" s="1"/>
  <c r="J17" i="2" s="1"/>
  <c r="K17" i="2" s="1"/>
  <c r="K15" i="2"/>
  <c r="K23" i="2"/>
  <c r="I18" i="2"/>
  <c r="J18" i="2" s="1"/>
  <c r="K18" i="2" s="1"/>
  <c r="K16" i="2"/>
  <c r="K24" i="2"/>
  <c r="I19" i="2"/>
  <c r="J19" i="2" s="1"/>
  <c r="K19" i="2" s="1"/>
  <c r="A37" i="2" l="1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C83" i="1" l="1"/>
  <c r="B47" i="1" l="1"/>
  <c r="B48" i="1"/>
  <c r="B50" i="1"/>
  <c r="C50" i="1"/>
  <c r="D49" i="1"/>
  <c r="B49" i="1"/>
  <c r="A49" i="1"/>
  <c r="A48" i="1"/>
  <c r="A47" i="1"/>
  <c r="K2" i="2"/>
  <c r="A13" i="2"/>
  <c r="A12" i="2"/>
  <c r="A11" i="2"/>
  <c r="A10" i="2"/>
  <c r="A9" i="2"/>
  <c r="A8" i="2"/>
  <c r="A7" i="2"/>
  <c r="A6" i="2"/>
  <c r="A5" i="2"/>
  <c r="A4" i="2"/>
  <c r="A3" i="2"/>
  <c r="A2" i="2"/>
  <c r="E13" i="2"/>
  <c r="G13" i="2" s="1"/>
  <c r="E12" i="2"/>
  <c r="G12" i="2" s="1"/>
  <c r="H12" i="2" s="1"/>
  <c r="I12" i="2" s="1"/>
  <c r="J12" i="2" s="1"/>
  <c r="K12" i="2" s="1"/>
  <c r="E11" i="2"/>
  <c r="G11" i="2" s="1"/>
  <c r="H11" i="2" s="1"/>
  <c r="I11" i="2" s="1"/>
  <c r="J11" i="2" s="1"/>
  <c r="K11" i="2" s="1"/>
  <c r="E10" i="2"/>
  <c r="G10" i="2" s="1"/>
  <c r="H10" i="2" s="1"/>
  <c r="I10" i="2" s="1"/>
  <c r="J10" i="2" s="1"/>
  <c r="K10" i="2" s="1"/>
  <c r="E9" i="2"/>
  <c r="G9" i="2" s="1"/>
  <c r="H9" i="2" s="1"/>
  <c r="I9" i="2" s="1"/>
  <c r="J9" i="2" s="1"/>
  <c r="K9" i="2" s="1"/>
  <c r="E8" i="2"/>
  <c r="G8" i="2" s="1"/>
  <c r="H8" i="2" s="1"/>
  <c r="I8" i="2" s="1"/>
  <c r="J8" i="2" s="1"/>
  <c r="K8" i="2" s="1"/>
  <c r="E7" i="2"/>
  <c r="G7" i="2" s="1"/>
  <c r="H7" i="2" s="1"/>
  <c r="I7" i="2" s="1"/>
  <c r="J7" i="2" s="1"/>
  <c r="K7" i="2" s="1"/>
  <c r="E6" i="2"/>
  <c r="G6" i="2" s="1"/>
  <c r="H6" i="2" s="1"/>
  <c r="I6" i="2" s="1"/>
  <c r="J6" i="2" s="1"/>
  <c r="K6" i="2" s="1"/>
  <c r="E5" i="2"/>
  <c r="G5" i="2" s="1"/>
  <c r="H5" i="2" s="1"/>
  <c r="I5" i="2" s="1"/>
  <c r="J5" i="2" s="1"/>
  <c r="K5" i="2" s="1"/>
  <c r="E4" i="2"/>
  <c r="G4" i="2" s="1"/>
  <c r="H4" i="2" s="1"/>
  <c r="I4" i="2" s="1"/>
  <c r="J4" i="2" s="1"/>
  <c r="K4" i="2" s="1"/>
  <c r="E3" i="2"/>
  <c r="G3" i="2" s="1"/>
  <c r="H3" i="2" s="1"/>
  <c r="I3" i="2" s="1"/>
  <c r="J3" i="2" s="1"/>
  <c r="K3" i="2" s="1"/>
  <c r="L3" i="2" s="1"/>
  <c r="J3" i="1" l="1"/>
  <c r="I3" i="1"/>
  <c r="A13" i="1" s="1"/>
  <c r="G6" i="1"/>
  <c r="H13" i="2"/>
  <c r="I13" i="2" s="1"/>
  <c r="J13" i="2" s="1"/>
  <c r="K13" i="2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54" i="1"/>
  <c r="A55" i="1" l="1"/>
  <c r="A87" i="1"/>
  <c r="A56" i="1" l="1"/>
  <c r="A88" i="1"/>
  <c r="A57" i="1" l="1"/>
  <c r="A89" i="1"/>
  <c r="A58" i="1" l="1"/>
  <c r="A90" i="1"/>
  <c r="A59" i="1" l="1"/>
  <c r="A91" i="1"/>
  <c r="A60" i="1" l="1"/>
  <c r="A92" i="1"/>
  <c r="A61" i="1" l="1"/>
  <c r="A93" i="1"/>
  <c r="A62" i="1" l="1"/>
  <c r="A94" i="1"/>
  <c r="A63" i="1" l="1"/>
  <c r="A95" i="1"/>
  <c r="A64" i="1" l="1"/>
  <c r="A96" i="1"/>
  <c r="A65" i="1" l="1"/>
  <c r="A97" i="1"/>
  <c r="A66" i="1" l="1"/>
  <c r="A98" i="1"/>
  <c r="A67" i="1" l="1"/>
  <c r="A99" i="1"/>
  <c r="A68" i="1" l="1"/>
  <c r="A100" i="1"/>
  <c r="A69" i="1" l="1"/>
  <c r="A101" i="1"/>
  <c r="A70" i="1" l="1"/>
  <c r="A102" i="1"/>
  <c r="A71" i="1" l="1"/>
  <c r="A103" i="1"/>
  <c r="A72" i="1" l="1"/>
  <c r="A104" i="1"/>
  <c r="A73" i="1" l="1"/>
  <c r="A105" i="1"/>
  <c r="A74" i="1" l="1"/>
  <c r="A106" i="1"/>
  <c r="A75" i="1" l="1"/>
  <c r="A108" i="1" s="1"/>
  <c r="A107" i="1"/>
  <c r="G8" i="1" l="1"/>
</calcChain>
</file>

<file path=xl/sharedStrings.xml><?xml version="1.0" encoding="utf-8"?>
<sst xmlns="http://schemas.openxmlformats.org/spreadsheetml/2006/main" count="198" uniqueCount="104">
  <si>
    <t>California State University, Fresno</t>
  </si>
  <si>
    <t>Department of Music</t>
  </si>
  <si>
    <t>Pay Period:</t>
  </si>
  <si>
    <t>ID:</t>
  </si>
  <si>
    <t>Pay Dates:</t>
  </si>
  <si>
    <t>Payroll Calendar</t>
  </si>
  <si>
    <t>2015-2016</t>
  </si>
  <si>
    <t>July</t>
  </si>
  <si>
    <t>August</t>
  </si>
  <si>
    <t>September</t>
  </si>
  <si>
    <t>November</t>
  </si>
  <si>
    <t>December</t>
  </si>
  <si>
    <t>January</t>
  </si>
  <si>
    <t>Februrary</t>
  </si>
  <si>
    <t>March</t>
  </si>
  <si>
    <t>April</t>
  </si>
  <si>
    <t>May</t>
  </si>
  <si>
    <t>June</t>
  </si>
  <si>
    <t>October</t>
  </si>
  <si>
    <t>Begin</t>
  </si>
  <si>
    <t>End</t>
  </si>
  <si>
    <t>AY Year</t>
  </si>
  <si>
    <t>Month</t>
  </si>
  <si>
    <t>Calendar Yr</t>
  </si>
  <si>
    <t>Rate of Pay:</t>
  </si>
  <si>
    <t>per lesson</t>
  </si>
  <si>
    <t>Total Lessons:</t>
  </si>
  <si>
    <t>Total Pay:</t>
  </si>
  <si>
    <t>Week 1</t>
  </si>
  <si>
    <t>Week 2</t>
  </si>
  <si>
    <t>Week 3</t>
  </si>
  <si>
    <t>Week 4</t>
  </si>
  <si>
    <t>Week 5</t>
  </si>
  <si>
    <t>Week 6</t>
  </si>
  <si>
    <t>Enter the number of lessons for each student for each day in the pay period</t>
  </si>
  <si>
    <t>Music Studio Instructional Faculty Pay Form</t>
  </si>
  <si>
    <t>Name:</t>
  </si>
  <si>
    <t>Select from list</t>
  </si>
  <si>
    <t>Total Lessons for each Student by date</t>
  </si>
  <si>
    <t>Faculty Signature:</t>
  </si>
  <si>
    <t>Date:</t>
  </si>
  <si>
    <t>Department Chair:</t>
  </si>
  <si>
    <t>Dean:</t>
  </si>
  <si>
    <t xml:space="preserve">Signatures indicate that the information has been reviewed and is accurate to the best of your knowledge.  </t>
  </si>
  <si>
    <t>Student 7</t>
  </si>
  <si>
    <t>Student 8</t>
  </si>
  <si>
    <t>Student 9</t>
  </si>
  <si>
    <t>Student 10</t>
  </si>
  <si>
    <t>Student 11</t>
  </si>
  <si>
    <t>Student 12</t>
  </si>
  <si>
    <t>Page 2 # Lessons</t>
  </si>
  <si>
    <t>Page 1 of</t>
  </si>
  <si>
    <t>Enter Student 1 Name</t>
  </si>
  <si>
    <t>Enter Student 2 Name</t>
  </si>
  <si>
    <t>Enter Student 3 Name</t>
  </si>
  <si>
    <t>Enter Student 4 Name</t>
  </si>
  <si>
    <t>Enter Student 6 Name</t>
  </si>
  <si>
    <t>Enter Student 5 Name</t>
  </si>
  <si>
    <t>Forms for each pay month must be submitted to the Department by the 5th of the following month.</t>
  </si>
  <si>
    <t>Student 13</t>
  </si>
  <si>
    <t>Student 14</t>
  </si>
  <si>
    <t>Student 15</t>
  </si>
  <si>
    <t>Student 16</t>
  </si>
  <si>
    <t>Student 17</t>
  </si>
  <si>
    <t>Student 18</t>
  </si>
  <si>
    <t>2016-2017</t>
  </si>
  <si>
    <t>2017-2018</t>
  </si>
  <si>
    <t>August 2017</t>
  </si>
  <si>
    <t>Empl ID</t>
  </si>
  <si>
    <t>Name</t>
  </si>
  <si>
    <t>Department</t>
  </si>
  <si>
    <t>Music</t>
  </si>
  <si>
    <t>Nunes,Leslie Brian</t>
  </si>
  <si>
    <t>Hamada,Brian T.</t>
  </si>
  <si>
    <t>de Jong,Brigid Ann</t>
  </si>
  <si>
    <t>Sobieralski,Nathan James</t>
  </si>
  <si>
    <t>York,Hanna Lee</t>
  </si>
  <si>
    <t>Aldrich,Rachel E</t>
  </si>
  <si>
    <t>Elias,Joel J</t>
  </si>
  <si>
    <t>Bransby,Bruce</t>
  </si>
  <si>
    <t>Giddens Jr,Richard L</t>
  </si>
  <si>
    <t>Gabrielson,David John</t>
  </si>
  <si>
    <t>Gardner,Lawrence A</t>
  </si>
  <si>
    <t>Hull,Edward L</t>
  </si>
  <si>
    <t>Dept</t>
  </si>
  <si>
    <t>#</t>
  </si>
  <si>
    <t>2016/17 Hourly</t>
  </si>
  <si>
    <t>2017/18 Hourly</t>
  </si>
  <si>
    <t>Elig for SSI</t>
  </si>
  <si>
    <t>No</t>
  </si>
  <si>
    <t>Yes</t>
  </si>
  <si>
    <t>Last worked Spring 2016</t>
  </si>
  <si>
    <t>GSI 7/1/17</t>
  </si>
  <si>
    <t>SSI Fall 2017</t>
  </si>
  <si>
    <t>Page 3 # Lessons</t>
  </si>
  <si>
    <t>Instructions:  Complete grey areas with current month information.</t>
  </si>
  <si>
    <t>green areas are auto calculated, do not type in these areas</t>
  </si>
  <si>
    <t>Luna,Aaron</t>
  </si>
  <si>
    <t>Cannell,Bryce E</t>
  </si>
  <si>
    <t>Chang,Woongjoon</t>
  </si>
  <si>
    <t>Hembd,Max C</t>
  </si>
  <si>
    <t>Moles,Elisa M</t>
  </si>
  <si>
    <t>new</t>
  </si>
  <si>
    <t>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</si>
</sst>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ddd\ m/d/yy;@"/>
    <numFmt numFmtId="167" formatCode="ddd\ \ \ m/d/yy;@"/>
    <numFmt numFmtId="169" formatCode="&quot;$&quot;#,##0.00"/>
    <numFmt numFmtId="170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wrapText="1"/>
    </xf>
    <xf numFmtId="44" fontId="0" fillId="0" borderId="0" xfId="2" applyFont="1"/>
    <xf numFmtId="0" fontId="2" fillId="0" borderId="0" xfId="0" applyFont="1"/>
    <xf numFmtId="0" fontId="2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44" fontId="2" fillId="0" borderId="0" xfId="2" applyFont="1"/>
    <xf numFmtId="0" fontId="3" fillId="0" borderId="0" xfId="0" applyFont="1" applyAlignment="1">
      <alignment wrapText="1"/>
    </xf>
    <xf numFmtId="166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NumberForma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66" fontId="0" fillId="0" borderId="0" xfId="0" applyNumberFormat="1" applyFont="1" applyBorder="1" applyAlignment="1">
      <alignment horizontal="right"/>
    </xf>
    <xf numFmtId="0" fontId="0" fillId="0" borderId="0" xfId="0" applyNumberFormat="1" applyAlignment="1">
      <alignment horizontal="right"/>
    </xf>
    <xf numFmtId="166" fontId="0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0" fontId="0" fillId="0" borderId="0" xfId="3" applyNumberFormat="1" applyFont="1" applyAlignment="1">
      <alignment horizontal="center"/>
    </xf>
    <xf numFmtId="169" fontId="0" fillId="0" borderId="0" xfId="0" applyNumberFormat="1"/>
    <xf numFmtId="170" fontId="0" fillId="0" borderId="0" xfId="3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Border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6" fillId="2" borderId="0" xfId="0" applyFont="1" applyFill="1" applyAlignment="1">
      <alignment horizontal="left"/>
    </xf>
    <xf numFmtId="0" fontId="0" fillId="3" borderId="0" xfId="0" applyFill="1"/>
    <xf numFmtId="44" fontId="2" fillId="3" borderId="1" xfId="2" applyFont="1" applyFill="1" applyBorder="1"/>
    <xf numFmtId="165" fontId="2" fillId="3" borderId="0" xfId="1" applyNumberFormat="1" applyFont="1" applyFill="1"/>
    <xf numFmtId="44" fontId="2" fillId="3" borderId="0" xfId="2" applyFont="1" applyFill="1"/>
    <xf numFmtId="0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3" xfId="1" applyNumberFormat="1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>
      <alignment horizontal="center" wrapText="1"/>
    </xf>
    <xf numFmtId="0" fontId="4" fillId="2" borderId="3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169" fontId="7" fillId="0" borderId="0" xfId="0" applyNumberFormat="1" applyFont="1"/>
    <xf numFmtId="8" fontId="7" fillId="0" borderId="0" xfId="0" applyNumberFormat="1" applyFont="1"/>
    <xf numFmtId="0" fontId="7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B5" sqref="B5:C5"/>
    </sheetView>
  </sheetViews>
  <sheetFormatPr defaultColWidth="8.85546875" defaultRowHeight="15" x14ac:dyDescent="0.25"/>
  <cols>
    <col min="1" max="1" width="17.42578125" customWidth="1"/>
    <col min="2" max="7" width="11.85546875" customWidth="1"/>
    <col min="8" max="8" width="6.42578125" customWidth="1"/>
    <col min="9" max="9" width="14" hidden="1" customWidth="1"/>
    <col min="10" max="10" width="14.140625" hidden="1" customWidth="1"/>
    <col min="11" max="11" width="8.28515625" customWidth="1"/>
  </cols>
  <sheetData>
    <row r="1" spans="1:10" x14ac:dyDescent="0.25">
      <c r="A1" s="29" t="s">
        <v>95</v>
      </c>
      <c r="B1" s="29"/>
      <c r="C1" s="29"/>
      <c r="D1" s="29"/>
      <c r="E1" s="29"/>
    </row>
    <row r="2" spans="1:10" x14ac:dyDescent="0.25">
      <c r="A2" s="33" t="s">
        <v>96</v>
      </c>
      <c r="B2" s="33"/>
      <c r="C2" s="33"/>
      <c r="D2" s="33"/>
    </row>
    <row r="3" spans="1:10" ht="18.75" x14ac:dyDescent="0.3">
      <c r="A3" s="14" t="s">
        <v>35</v>
      </c>
      <c r="F3" s="14"/>
      <c r="H3" s="15" t="s">
        <v>0</v>
      </c>
      <c r="I3" s="1">
        <f>VLOOKUP(B5,'2017-18 Pay Dates'!A$2:F$300,5,FALSE)</f>
        <v>43040</v>
      </c>
      <c r="J3" s="1">
        <f>VLOOKUP(B5,'2017-18 Pay Dates'!A$2:F$300,6,FALSE)</f>
        <v>43069</v>
      </c>
    </row>
    <row r="4" spans="1:10" ht="18.75" x14ac:dyDescent="0.3">
      <c r="B4" s="28"/>
      <c r="C4" s="28"/>
      <c r="F4" s="14"/>
      <c r="H4" s="15" t="s">
        <v>1</v>
      </c>
    </row>
    <row r="5" spans="1:10" ht="24" customHeight="1" x14ac:dyDescent="0.25">
      <c r="A5" s="8" t="s">
        <v>2</v>
      </c>
      <c r="B5" s="48" t="s">
        <v>103</v>
      </c>
      <c r="C5" s="48"/>
      <c r="D5" s="11" t="s">
        <v>37</v>
      </c>
      <c r="G5" s="21" t="s">
        <v>51</v>
      </c>
      <c r="H5" s="32">
        <v>1</v>
      </c>
    </row>
    <row r="6" spans="1:10" ht="24" customHeight="1" x14ac:dyDescent="0.25">
      <c r="A6" s="8" t="s">
        <v>3</v>
      </c>
      <c r="B6" s="38"/>
      <c r="C6" s="30"/>
      <c r="D6" s="31"/>
      <c r="F6" s="8" t="s">
        <v>4</v>
      </c>
      <c r="G6" s="44" t="str">
        <f>CONCATENATE(TEXT(VLOOKUP(B5,'2017-18 Pay Dates'!A$2:F$300,5,FALSE),"m/d/yy")," - ",TEXT(VLOOKUP(B5,'2017-18 Pay Dates'!A$2:F$300,6,FALSE),"m/d/yy"))</f>
        <v>11/1/17 - 11/30/17</v>
      </c>
      <c r="H6" s="44"/>
    </row>
    <row r="7" spans="1:10" ht="24" customHeight="1" x14ac:dyDescent="0.25">
      <c r="A7" s="8" t="s">
        <v>36</v>
      </c>
      <c r="B7" s="49" t="e">
        <f>VLOOKUP(B6,'List of Current MSI'!$A$3:$J$20,3,FALSE)</f>
        <v>#N/A</v>
      </c>
      <c r="C7" s="49"/>
      <c r="D7" s="49"/>
      <c r="F7" s="8" t="s">
        <v>26</v>
      </c>
      <c r="G7" s="35">
        <f>SUM(B12:G12)+SUM(B53:G53)+SUM(B86:G86)</f>
        <v>0</v>
      </c>
    </row>
    <row r="8" spans="1:10" ht="24" customHeight="1" x14ac:dyDescent="0.25">
      <c r="A8" s="8" t="s">
        <v>24</v>
      </c>
      <c r="B8" s="34" t="e">
        <f>VLOOKUP(B6,'List of Current MSI'!$A$3:$J$20,10,FALSE)</f>
        <v>#N/A</v>
      </c>
      <c r="C8" t="s">
        <v>25</v>
      </c>
      <c r="F8" s="8" t="s">
        <v>27</v>
      </c>
      <c r="G8" s="36" t="e">
        <f>+B8*G7</f>
        <v>#N/A</v>
      </c>
    </row>
    <row r="9" spans="1:10" x14ac:dyDescent="0.25">
      <c r="A9" s="8"/>
      <c r="B9" s="3"/>
    </row>
    <row r="10" spans="1:10" x14ac:dyDescent="0.25">
      <c r="A10" s="4" t="s">
        <v>34</v>
      </c>
    </row>
    <row r="11" spans="1:10" ht="37.5" customHeight="1" x14ac:dyDescent="0.25">
      <c r="A11" s="46" t="s">
        <v>38</v>
      </c>
      <c r="B11" s="40" t="s">
        <v>52</v>
      </c>
      <c r="C11" s="41" t="s">
        <v>53</v>
      </c>
      <c r="D11" s="41" t="s">
        <v>54</v>
      </c>
      <c r="E11" s="41" t="s">
        <v>55</v>
      </c>
      <c r="F11" s="41" t="s">
        <v>57</v>
      </c>
      <c r="G11" s="41" t="s">
        <v>56</v>
      </c>
    </row>
    <row r="12" spans="1:10" ht="15" customHeight="1" x14ac:dyDescent="0.25">
      <c r="A12" s="47"/>
      <c r="B12" s="37">
        <f>SUM(B13:B34)</f>
        <v>0</v>
      </c>
      <c r="C12" s="37">
        <f t="shared" ref="C12:G12" si="0">SUM(C13:C34)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7"/>
    </row>
    <row r="13" spans="1:10" x14ac:dyDescent="0.25">
      <c r="A13" s="13">
        <f>IF(WEEKDAY(I3,2)&lt;6,I3,IF(WEEKDAY(I3,2)=6,I3+2,I3+1))</f>
        <v>43040</v>
      </c>
      <c r="B13" s="39"/>
      <c r="C13" s="39"/>
      <c r="D13" s="39"/>
      <c r="E13" s="39"/>
      <c r="F13" s="39"/>
      <c r="G13" s="39"/>
      <c r="H13" s="7"/>
    </row>
    <row r="14" spans="1:10" x14ac:dyDescent="0.25">
      <c r="A14" s="13">
        <f>IF(IF(WEEKDAY(A13+1,2)&lt;6,A13+1,IF(WEEKDAY(A13+1,2)=6,A13+3,A13+2))&gt;$J$3,"",IF(WEEKDAY(A13+1,2)&lt;6,A13+1,IF(WEEKDAY(A13+1,2)=6,A13+3,A13+2)))</f>
        <v>43041</v>
      </c>
      <c r="B14" s="39"/>
      <c r="C14" s="39"/>
      <c r="D14" s="39"/>
      <c r="E14" s="39"/>
      <c r="F14" s="39"/>
      <c r="G14" s="39"/>
      <c r="H14" s="7"/>
    </row>
    <row r="15" spans="1:10" x14ac:dyDescent="0.25">
      <c r="A15" s="13">
        <f t="shared" ref="A15:A35" si="1">IF(IF(WEEKDAY(A14+1,2)&lt;6,A14+1,IF(WEEKDAY(A14+1,2)=6,A14+3,A14+2))&gt;$J$3,"",IF(WEEKDAY(A14+1,2)&lt;6,A14+1,IF(WEEKDAY(A14+1,2)=6,A14+3,A14+2)))</f>
        <v>43042</v>
      </c>
      <c r="B15" s="39"/>
      <c r="C15" s="39"/>
      <c r="D15" s="39"/>
      <c r="E15" s="39"/>
      <c r="F15" s="39"/>
      <c r="G15" s="39"/>
      <c r="H15" s="7"/>
    </row>
    <row r="16" spans="1:10" x14ac:dyDescent="0.25">
      <c r="A16" s="13">
        <f t="shared" si="1"/>
        <v>43045</v>
      </c>
      <c r="B16" s="39"/>
      <c r="C16" s="39"/>
      <c r="D16" s="39"/>
      <c r="E16" s="39"/>
      <c r="F16" s="39"/>
      <c r="G16" s="39"/>
      <c r="H16" s="7"/>
    </row>
    <row r="17" spans="1:8" x14ac:dyDescent="0.25">
      <c r="A17" s="13">
        <f t="shared" si="1"/>
        <v>43046</v>
      </c>
      <c r="B17" s="39"/>
      <c r="C17" s="39"/>
      <c r="D17" s="39"/>
      <c r="E17" s="39"/>
      <c r="F17" s="39"/>
      <c r="G17" s="39"/>
      <c r="H17" s="7"/>
    </row>
    <row r="18" spans="1:8" x14ac:dyDescent="0.25">
      <c r="A18" s="13">
        <f t="shared" si="1"/>
        <v>43047</v>
      </c>
      <c r="B18" s="39"/>
      <c r="C18" s="39"/>
      <c r="D18" s="39"/>
      <c r="E18" s="39"/>
      <c r="F18" s="39"/>
      <c r="G18" s="39"/>
      <c r="H18" s="7"/>
    </row>
    <row r="19" spans="1:8" x14ac:dyDescent="0.25">
      <c r="A19" s="13">
        <f t="shared" si="1"/>
        <v>43048</v>
      </c>
      <c r="B19" s="39"/>
      <c r="C19" s="39"/>
      <c r="D19" s="39"/>
      <c r="E19" s="39"/>
      <c r="F19" s="39"/>
      <c r="G19" s="39"/>
      <c r="H19" s="7"/>
    </row>
    <row r="20" spans="1:8" x14ac:dyDescent="0.25">
      <c r="A20" s="13">
        <f t="shared" si="1"/>
        <v>43049</v>
      </c>
      <c r="B20" s="39"/>
      <c r="C20" s="39"/>
      <c r="D20" s="39"/>
      <c r="E20" s="39"/>
      <c r="F20" s="39"/>
      <c r="G20" s="39"/>
      <c r="H20" s="7"/>
    </row>
    <row r="21" spans="1:8" x14ac:dyDescent="0.25">
      <c r="A21" s="13">
        <f t="shared" si="1"/>
        <v>43052</v>
      </c>
      <c r="B21" s="39"/>
      <c r="C21" s="39"/>
      <c r="D21" s="39"/>
      <c r="E21" s="39"/>
      <c r="F21" s="39"/>
      <c r="G21" s="39"/>
      <c r="H21" s="7"/>
    </row>
    <row r="22" spans="1:8" x14ac:dyDescent="0.25">
      <c r="A22" s="13">
        <f t="shared" si="1"/>
        <v>43053</v>
      </c>
      <c r="B22" s="39"/>
      <c r="C22" s="39"/>
      <c r="D22" s="39"/>
      <c r="E22" s="39"/>
      <c r="F22" s="39"/>
      <c r="G22" s="39"/>
      <c r="H22" s="7"/>
    </row>
    <row r="23" spans="1:8" x14ac:dyDescent="0.25">
      <c r="A23" s="13">
        <f t="shared" si="1"/>
        <v>43054</v>
      </c>
      <c r="B23" s="39"/>
      <c r="C23" s="39"/>
      <c r="D23" s="39"/>
      <c r="E23" s="39"/>
      <c r="F23" s="39"/>
      <c r="G23" s="39"/>
      <c r="H23" s="7"/>
    </row>
    <row r="24" spans="1:8" x14ac:dyDescent="0.25">
      <c r="A24" s="13">
        <f t="shared" si="1"/>
        <v>43055</v>
      </c>
      <c r="B24" s="39"/>
      <c r="C24" s="39"/>
      <c r="D24" s="39"/>
      <c r="E24" s="39"/>
      <c r="F24" s="39"/>
      <c r="G24" s="39"/>
      <c r="H24" s="7"/>
    </row>
    <row r="25" spans="1:8" x14ac:dyDescent="0.25">
      <c r="A25" s="13">
        <f t="shared" si="1"/>
        <v>43056</v>
      </c>
      <c r="B25" s="39"/>
      <c r="C25" s="39"/>
      <c r="D25" s="39"/>
      <c r="E25" s="39"/>
      <c r="F25" s="39"/>
      <c r="G25" s="39"/>
      <c r="H25" s="7"/>
    </row>
    <row r="26" spans="1:8" x14ac:dyDescent="0.25">
      <c r="A26" s="13">
        <f t="shared" si="1"/>
        <v>43059</v>
      </c>
      <c r="B26" s="39"/>
      <c r="C26" s="39"/>
      <c r="D26" s="39"/>
      <c r="E26" s="39"/>
      <c r="F26" s="39"/>
      <c r="G26" s="39"/>
      <c r="H26" s="7"/>
    </row>
    <row r="27" spans="1:8" x14ac:dyDescent="0.25">
      <c r="A27" s="13">
        <f t="shared" si="1"/>
        <v>43060</v>
      </c>
      <c r="B27" s="39"/>
      <c r="C27" s="39"/>
      <c r="D27" s="39"/>
      <c r="E27" s="39"/>
      <c r="F27" s="39"/>
      <c r="G27" s="39"/>
      <c r="H27" s="7"/>
    </row>
    <row r="28" spans="1:8" x14ac:dyDescent="0.25">
      <c r="A28" s="13">
        <f t="shared" si="1"/>
        <v>43061</v>
      </c>
      <c r="B28" s="39"/>
      <c r="C28" s="39"/>
      <c r="D28" s="39"/>
      <c r="E28" s="39"/>
      <c r="F28" s="39"/>
      <c r="G28" s="39"/>
      <c r="H28" s="7"/>
    </row>
    <row r="29" spans="1:8" x14ac:dyDescent="0.25">
      <c r="A29" s="13">
        <f t="shared" si="1"/>
        <v>43062</v>
      </c>
      <c r="B29" s="39"/>
      <c r="C29" s="39"/>
      <c r="D29" s="39"/>
      <c r="E29" s="39"/>
      <c r="F29" s="39"/>
      <c r="G29" s="39"/>
      <c r="H29" s="7"/>
    </row>
    <row r="30" spans="1:8" x14ac:dyDescent="0.25">
      <c r="A30" s="13">
        <f t="shared" si="1"/>
        <v>43063</v>
      </c>
      <c r="B30" s="39"/>
      <c r="C30" s="39"/>
      <c r="D30" s="39"/>
      <c r="E30" s="39"/>
      <c r="F30" s="39"/>
      <c r="G30" s="39"/>
      <c r="H30" s="7"/>
    </row>
    <row r="31" spans="1:8" x14ac:dyDescent="0.25">
      <c r="A31" s="13">
        <f t="shared" si="1"/>
        <v>43066</v>
      </c>
      <c r="B31" s="39"/>
      <c r="C31" s="39"/>
      <c r="D31" s="39"/>
      <c r="E31" s="39"/>
      <c r="F31" s="39"/>
      <c r="G31" s="39"/>
      <c r="H31" s="7"/>
    </row>
    <row r="32" spans="1:8" x14ac:dyDescent="0.25">
      <c r="A32" s="13">
        <f t="shared" si="1"/>
        <v>43067</v>
      </c>
      <c r="B32" s="39"/>
      <c r="C32" s="39"/>
      <c r="D32" s="39"/>
      <c r="E32" s="39"/>
      <c r="F32" s="39"/>
      <c r="G32" s="39"/>
      <c r="H32" s="7"/>
    </row>
    <row r="33" spans="1:7" x14ac:dyDescent="0.25">
      <c r="A33" s="13">
        <f t="shared" si="1"/>
        <v>43068</v>
      </c>
      <c r="B33" s="39"/>
      <c r="C33" s="39"/>
      <c r="D33" s="39"/>
      <c r="E33" s="39"/>
      <c r="F33" s="39"/>
      <c r="G33" s="39"/>
    </row>
    <row r="34" spans="1:7" x14ac:dyDescent="0.25">
      <c r="A34" s="13">
        <f t="shared" si="1"/>
        <v>43069</v>
      </c>
      <c r="B34" s="39"/>
      <c r="C34" s="39"/>
      <c r="D34" s="39"/>
      <c r="E34" s="39"/>
      <c r="F34" s="39"/>
      <c r="G34" s="39"/>
    </row>
    <row r="35" spans="1:7" x14ac:dyDescent="0.25">
      <c r="A35" s="13" t="str">
        <f t="shared" si="1"/>
        <v/>
      </c>
      <c r="B35" s="9"/>
      <c r="C35" s="9"/>
      <c r="D35" s="9"/>
      <c r="E35" s="9"/>
      <c r="F35" s="9"/>
      <c r="G35" s="9"/>
    </row>
    <row r="36" spans="1:7" x14ac:dyDescent="0.25">
      <c r="A36" s="17" t="s">
        <v>39</v>
      </c>
      <c r="B36" s="16"/>
      <c r="C36" s="16"/>
      <c r="D36" s="16"/>
      <c r="E36" s="16"/>
      <c r="F36" s="19" t="s">
        <v>40</v>
      </c>
      <c r="G36" s="16"/>
    </row>
    <row r="37" spans="1:7" x14ac:dyDescent="0.25">
      <c r="A37" s="17"/>
      <c r="B37" s="9"/>
      <c r="C37" s="9"/>
      <c r="D37" s="9"/>
      <c r="E37" s="9"/>
      <c r="F37" s="19"/>
      <c r="G37" s="9"/>
    </row>
    <row r="38" spans="1:7" x14ac:dyDescent="0.25">
      <c r="A38" s="18" t="s">
        <v>41</v>
      </c>
      <c r="B38" s="16"/>
      <c r="C38" s="16"/>
      <c r="D38" s="16"/>
      <c r="E38" s="16"/>
      <c r="F38" s="19" t="s">
        <v>40</v>
      </c>
      <c r="G38" s="16"/>
    </row>
    <row r="39" spans="1:7" x14ac:dyDescent="0.25">
      <c r="A39" s="18"/>
      <c r="B39" s="9"/>
      <c r="C39" s="9"/>
      <c r="D39" s="9"/>
      <c r="E39" s="9"/>
      <c r="F39" s="19"/>
      <c r="G39" s="9"/>
    </row>
    <row r="40" spans="1:7" x14ac:dyDescent="0.25">
      <c r="A40" s="18" t="s">
        <v>42</v>
      </c>
      <c r="B40" s="16"/>
      <c r="C40" s="16"/>
      <c r="D40" s="16"/>
      <c r="E40" s="16"/>
      <c r="F40" s="19" t="s">
        <v>40</v>
      </c>
      <c r="G40" s="16"/>
    </row>
    <row r="41" spans="1:7" x14ac:dyDescent="0.25">
      <c r="A41" s="12"/>
      <c r="B41" s="9"/>
      <c r="C41" s="9"/>
      <c r="D41" s="9"/>
      <c r="E41" s="9"/>
      <c r="F41" s="9"/>
      <c r="G41" s="9"/>
    </row>
    <row r="42" spans="1:7" x14ac:dyDescent="0.25">
      <c r="A42" s="20" t="s">
        <v>43</v>
      </c>
      <c r="B42" s="9"/>
      <c r="C42" s="9"/>
      <c r="D42" s="9"/>
      <c r="E42" s="9"/>
      <c r="F42" s="9"/>
      <c r="G42" s="9"/>
    </row>
    <row r="43" spans="1:7" x14ac:dyDescent="0.25">
      <c r="A43" s="20" t="s">
        <v>58</v>
      </c>
      <c r="B43" s="9"/>
      <c r="C43" s="9"/>
      <c r="D43" s="9"/>
      <c r="E43" s="9"/>
      <c r="F43" s="9"/>
      <c r="G43" s="9"/>
    </row>
    <row r="44" spans="1:7" x14ac:dyDescent="0.25">
      <c r="A44" s="20"/>
      <c r="B44" s="9"/>
      <c r="C44" s="9"/>
      <c r="D44" s="9"/>
      <c r="E44" s="9"/>
      <c r="F44" s="9"/>
      <c r="G44" s="9"/>
    </row>
    <row r="47" spans="1:7" x14ac:dyDescent="0.25">
      <c r="A47" t="str">
        <f>+A6</f>
        <v>ID:</v>
      </c>
      <c r="B47" t="str">
        <f>CONCATENATE(B6)</f>
        <v/>
      </c>
    </row>
    <row r="48" spans="1:7" x14ac:dyDescent="0.25">
      <c r="A48" t="str">
        <f>+A7</f>
        <v>Name:</v>
      </c>
      <c r="B48" t="e">
        <f>CONCATENATE(B7)</f>
        <v>#N/A</v>
      </c>
    </row>
    <row r="49" spans="1:7" x14ac:dyDescent="0.25">
      <c r="A49" t="str">
        <f>+A5</f>
        <v>Pay Period:</v>
      </c>
      <c r="B49" s="49" t="str">
        <f>+B5</f>
        <v>November 2017</v>
      </c>
      <c r="C49" s="49"/>
      <c r="D49" s="11" t="str">
        <f>+D5</f>
        <v>Select from list</v>
      </c>
      <c r="F49" s="8" t="s">
        <v>50</v>
      </c>
      <c r="G49" s="35">
        <f>SUM(B53:G53)</f>
        <v>0</v>
      </c>
    </row>
    <row r="50" spans="1:7" x14ac:dyDescent="0.25">
      <c r="A50" s="8" t="s">
        <v>24</v>
      </c>
      <c r="B50" s="34" t="e">
        <f>+B8</f>
        <v>#N/A</v>
      </c>
      <c r="C50" t="str">
        <f>+C8</f>
        <v>per lesson</v>
      </c>
      <c r="F50" s="8"/>
      <c r="G50" s="10"/>
    </row>
    <row r="52" spans="1:7" ht="30.75" customHeight="1" x14ac:dyDescent="0.25">
      <c r="A52" s="46" t="s">
        <v>38</v>
      </c>
      <c r="B52" s="42" t="s">
        <v>44</v>
      </c>
      <c r="C52" s="43" t="s">
        <v>45</v>
      </c>
      <c r="D52" s="43" t="s">
        <v>46</v>
      </c>
      <c r="E52" s="43" t="s">
        <v>47</v>
      </c>
      <c r="F52" s="43" t="s">
        <v>48</v>
      </c>
      <c r="G52" s="43" t="s">
        <v>49</v>
      </c>
    </row>
    <row r="53" spans="1:7" x14ac:dyDescent="0.25">
      <c r="A53" s="47"/>
      <c r="B53" s="37">
        <f>SUM(B54:B75)</f>
        <v>0</v>
      </c>
      <c r="C53" s="37">
        <f t="shared" ref="C53:G53" si="2">SUM(C54:C75)</f>
        <v>0</v>
      </c>
      <c r="D53" s="37">
        <f t="shared" si="2"/>
        <v>0</v>
      </c>
      <c r="E53" s="37">
        <f t="shared" si="2"/>
        <v>0</v>
      </c>
      <c r="F53" s="37">
        <f t="shared" si="2"/>
        <v>0</v>
      </c>
      <c r="G53" s="37">
        <f t="shared" si="2"/>
        <v>0</v>
      </c>
    </row>
    <row r="54" spans="1:7" x14ac:dyDescent="0.25">
      <c r="A54" s="13">
        <f>+A13</f>
        <v>43040</v>
      </c>
      <c r="B54" s="39"/>
      <c r="C54" s="39"/>
      <c r="D54" s="39"/>
      <c r="E54" s="39"/>
      <c r="F54" s="39"/>
      <c r="G54" s="39"/>
    </row>
    <row r="55" spans="1:7" x14ac:dyDescent="0.25">
      <c r="A55" s="13">
        <f>IF(IF(WEEKDAY(A54+1,2)&lt;6,A54+1,IF(WEEKDAY(A54+1,2)=6,A54+3,A54+2))&gt;$J$3,"",IF(WEEKDAY(A54+1,2)&lt;6,A54+1,IF(WEEKDAY(A54+1,2)=6,A54+3,A54+2)))</f>
        <v>43041</v>
      </c>
      <c r="B55" s="39"/>
      <c r="C55" s="39"/>
      <c r="D55" s="39"/>
      <c r="E55" s="39"/>
      <c r="F55" s="39"/>
      <c r="G55" s="39"/>
    </row>
    <row r="56" spans="1:7" x14ac:dyDescent="0.25">
      <c r="A56" s="13">
        <f t="shared" ref="A56:A75" si="3">IF(IF(WEEKDAY(A55+1,2)&lt;6,A55+1,IF(WEEKDAY(A55+1,2)=6,A55+3,A55+2))&gt;$J$3,"",IF(WEEKDAY(A55+1,2)&lt;6,A55+1,IF(WEEKDAY(A55+1,2)=6,A55+3,A55+2)))</f>
        <v>43042</v>
      </c>
      <c r="B56" s="39"/>
      <c r="C56" s="39"/>
      <c r="D56" s="39"/>
      <c r="E56" s="39"/>
      <c r="F56" s="39"/>
      <c r="G56" s="39"/>
    </row>
    <row r="57" spans="1:7" x14ac:dyDescent="0.25">
      <c r="A57" s="13">
        <f t="shared" si="3"/>
        <v>43045</v>
      </c>
      <c r="B57" s="39"/>
      <c r="C57" s="39"/>
      <c r="D57" s="39"/>
      <c r="E57" s="39"/>
      <c r="F57" s="39"/>
      <c r="G57" s="39"/>
    </row>
    <row r="58" spans="1:7" x14ac:dyDescent="0.25">
      <c r="A58" s="13">
        <f t="shared" si="3"/>
        <v>43046</v>
      </c>
      <c r="B58" s="39"/>
      <c r="C58" s="39"/>
      <c r="D58" s="39"/>
      <c r="E58" s="39"/>
      <c r="F58" s="39"/>
      <c r="G58" s="39"/>
    </row>
    <row r="59" spans="1:7" x14ac:dyDescent="0.25">
      <c r="A59" s="13">
        <f t="shared" si="3"/>
        <v>43047</v>
      </c>
      <c r="B59" s="39"/>
      <c r="C59" s="39"/>
      <c r="D59" s="39"/>
      <c r="E59" s="39"/>
      <c r="F59" s="39"/>
      <c r="G59" s="39"/>
    </row>
    <row r="60" spans="1:7" x14ac:dyDescent="0.25">
      <c r="A60" s="13">
        <f t="shared" si="3"/>
        <v>43048</v>
      </c>
      <c r="B60" s="39"/>
      <c r="C60" s="39"/>
      <c r="D60" s="39"/>
      <c r="E60" s="39"/>
      <c r="F60" s="39"/>
      <c r="G60" s="39"/>
    </row>
    <row r="61" spans="1:7" x14ac:dyDescent="0.25">
      <c r="A61" s="13">
        <f t="shared" si="3"/>
        <v>43049</v>
      </c>
      <c r="B61" s="39"/>
      <c r="C61" s="39"/>
      <c r="D61" s="39"/>
      <c r="E61" s="39"/>
      <c r="F61" s="39"/>
      <c r="G61" s="39"/>
    </row>
    <row r="62" spans="1:7" x14ac:dyDescent="0.25">
      <c r="A62" s="13">
        <f t="shared" si="3"/>
        <v>43052</v>
      </c>
      <c r="B62" s="39"/>
      <c r="C62" s="39"/>
      <c r="D62" s="39"/>
      <c r="E62" s="39"/>
      <c r="F62" s="39"/>
      <c r="G62" s="39"/>
    </row>
    <row r="63" spans="1:7" x14ac:dyDescent="0.25">
      <c r="A63" s="13">
        <f t="shared" si="3"/>
        <v>43053</v>
      </c>
      <c r="B63" s="39"/>
      <c r="C63" s="39"/>
      <c r="D63" s="39"/>
      <c r="E63" s="39"/>
      <c r="F63" s="39"/>
      <c r="G63" s="39"/>
    </row>
    <row r="64" spans="1:7" x14ac:dyDescent="0.25">
      <c r="A64" s="13">
        <f t="shared" si="3"/>
        <v>43054</v>
      </c>
      <c r="B64" s="39"/>
      <c r="C64" s="39"/>
      <c r="D64" s="39"/>
      <c r="E64" s="39"/>
      <c r="F64" s="39"/>
      <c r="G64" s="39"/>
    </row>
    <row r="65" spans="1:7" x14ac:dyDescent="0.25">
      <c r="A65" s="13">
        <f t="shared" si="3"/>
        <v>43055</v>
      </c>
      <c r="B65" s="39"/>
      <c r="C65" s="39"/>
      <c r="D65" s="39"/>
      <c r="E65" s="39"/>
      <c r="F65" s="39"/>
      <c r="G65" s="39"/>
    </row>
    <row r="66" spans="1:7" x14ac:dyDescent="0.25">
      <c r="A66" s="13">
        <f t="shared" si="3"/>
        <v>43056</v>
      </c>
      <c r="B66" s="39"/>
      <c r="C66" s="39"/>
      <c r="D66" s="39"/>
      <c r="E66" s="39"/>
      <c r="F66" s="39"/>
      <c r="G66" s="39"/>
    </row>
    <row r="67" spans="1:7" x14ac:dyDescent="0.25">
      <c r="A67" s="13">
        <f t="shared" si="3"/>
        <v>43059</v>
      </c>
      <c r="B67" s="39"/>
      <c r="C67" s="39"/>
      <c r="D67" s="39"/>
      <c r="E67" s="39"/>
      <c r="F67" s="39"/>
      <c r="G67" s="39"/>
    </row>
    <row r="68" spans="1:7" x14ac:dyDescent="0.25">
      <c r="A68" s="13">
        <f t="shared" si="3"/>
        <v>43060</v>
      </c>
      <c r="B68" s="39"/>
      <c r="C68" s="39"/>
      <c r="D68" s="39"/>
      <c r="E68" s="39"/>
      <c r="F68" s="39"/>
      <c r="G68" s="39"/>
    </row>
    <row r="69" spans="1:7" x14ac:dyDescent="0.25">
      <c r="A69" s="13">
        <f t="shared" si="3"/>
        <v>43061</v>
      </c>
      <c r="B69" s="39"/>
      <c r="C69" s="39"/>
      <c r="D69" s="39"/>
      <c r="E69" s="39"/>
      <c r="F69" s="39"/>
      <c r="G69" s="39"/>
    </row>
    <row r="70" spans="1:7" x14ac:dyDescent="0.25">
      <c r="A70" s="13">
        <f t="shared" si="3"/>
        <v>43062</v>
      </c>
      <c r="B70" s="39"/>
      <c r="C70" s="39"/>
      <c r="D70" s="39"/>
      <c r="E70" s="39"/>
      <c r="F70" s="39"/>
      <c r="G70" s="39"/>
    </row>
    <row r="71" spans="1:7" x14ac:dyDescent="0.25">
      <c r="A71" s="13">
        <f t="shared" si="3"/>
        <v>43063</v>
      </c>
      <c r="B71" s="39"/>
      <c r="C71" s="39"/>
      <c r="D71" s="39"/>
      <c r="E71" s="39"/>
      <c r="F71" s="39"/>
      <c r="G71" s="39"/>
    </row>
    <row r="72" spans="1:7" x14ac:dyDescent="0.25">
      <c r="A72" s="13">
        <f t="shared" si="3"/>
        <v>43066</v>
      </c>
      <c r="B72" s="39"/>
      <c r="C72" s="39"/>
      <c r="D72" s="39"/>
      <c r="E72" s="39"/>
      <c r="F72" s="39"/>
      <c r="G72" s="39"/>
    </row>
    <row r="73" spans="1:7" x14ac:dyDescent="0.25">
      <c r="A73" s="13">
        <f t="shared" si="3"/>
        <v>43067</v>
      </c>
      <c r="B73" s="39"/>
      <c r="C73" s="39"/>
      <c r="D73" s="39"/>
      <c r="E73" s="39"/>
      <c r="F73" s="39"/>
      <c r="G73" s="39"/>
    </row>
    <row r="74" spans="1:7" x14ac:dyDescent="0.25">
      <c r="A74" s="13">
        <f t="shared" si="3"/>
        <v>43068</v>
      </c>
      <c r="B74" s="39"/>
      <c r="C74" s="39"/>
      <c r="D74" s="39"/>
      <c r="E74" s="39"/>
      <c r="F74" s="39"/>
      <c r="G74" s="39"/>
    </row>
    <row r="75" spans="1:7" x14ac:dyDescent="0.25">
      <c r="A75" s="13">
        <f t="shared" si="3"/>
        <v>43069</v>
      </c>
      <c r="B75" s="39"/>
      <c r="C75" s="39"/>
      <c r="D75" s="39"/>
      <c r="E75" s="39"/>
      <c r="F75" s="39"/>
      <c r="G75" s="39"/>
    </row>
    <row r="78" spans="1:7" x14ac:dyDescent="0.25">
      <c r="B78" t="str">
        <f>CONCATENATE(B45)</f>
        <v/>
      </c>
    </row>
    <row r="80" spans="1:7" x14ac:dyDescent="0.25">
      <c r="A80" t="str">
        <f>+A6</f>
        <v>ID:</v>
      </c>
      <c r="B80" t="str">
        <f>CONCATENATE(B6)</f>
        <v/>
      </c>
    </row>
    <row r="81" spans="1:7" x14ac:dyDescent="0.25">
      <c r="A81" t="str">
        <f>+A7</f>
        <v>Name:</v>
      </c>
      <c r="B81" t="e">
        <f>CONCATENATE(B7)</f>
        <v>#N/A</v>
      </c>
    </row>
    <row r="82" spans="1:7" x14ac:dyDescent="0.25">
      <c r="A82" t="str">
        <f>+A5</f>
        <v>Pay Period:</v>
      </c>
      <c r="B82" s="45" t="s">
        <v>67</v>
      </c>
      <c r="C82" s="45"/>
      <c r="D82" s="11" t="str">
        <f>+D5</f>
        <v>Select from list</v>
      </c>
      <c r="F82" s="8" t="s">
        <v>94</v>
      </c>
      <c r="G82" s="35">
        <f>SUM(B86:G86)</f>
        <v>0</v>
      </c>
    </row>
    <row r="83" spans="1:7" x14ac:dyDescent="0.25">
      <c r="A83" s="8" t="s">
        <v>24</v>
      </c>
      <c r="B83" s="34" t="e">
        <f>(B8)</f>
        <v>#N/A</v>
      </c>
      <c r="C83">
        <f>+C40</f>
        <v>0</v>
      </c>
      <c r="F83" s="8"/>
      <c r="G83" s="10"/>
    </row>
    <row r="85" spans="1:7" ht="33" customHeight="1" x14ac:dyDescent="0.25">
      <c r="A85" s="46" t="s">
        <v>38</v>
      </c>
      <c r="B85" s="42" t="s">
        <v>59</v>
      </c>
      <c r="C85" s="43" t="s">
        <v>60</v>
      </c>
      <c r="D85" s="43" t="s">
        <v>61</v>
      </c>
      <c r="E85" s="43" t="s">
        <v>62</v>
      </c>
      <c r="F85" s="43" t="s">
        <v>63</v>
      </c>
      <c r="G85" s="43" t="s">
        <v>64</v>
      </c>
    </row>
    <row r="86" spans="1:7" x14ac:dyDescent="0.25">
      <c r="A86" s="47"/>
      <c r="B86" s="37">
        <f>SUM(B87:B108)</f>
        <v>0</v>
      </c>
      <c r="C86" s="37">
        <f t="shared" ref="C86:G86" si="4">SUM(C87:C108)</f>
        <v>0</v>
      </c>
      <c r="D86" s="37">
        <f t="shared" si="4"/>
        <v>0</v>
      </c>
      <c r="E86" s="37">
        <f t="shared" si="4"/>
        <v>0</v>
      </c>
      <c r="F86" s="37">
        <f t="shared" si="4"/>
        <v>0</v>
      </c>
      <c r="G86" s="37">
        <f t="shared" si="4"/>
        <v>0</v>
      </c>
    </row>
    <row r="87" spans="1:7" x14ac:dyDescent="0.25">
      <c r="A87" s="13">
        <f>+A54</f>
        <v>43040</v>
      </c>
      <c r="B87" s="39"/>
      <c r="C87" s="39"/>
      <c r="D87" s="39"/>
      <c r="E87" s="39"/>
      <c r="F87" s="39"/>
      <c r="G87" s="39"/>
    </row>
    <row r="88" spans="1:7" x14ac:dyDescent="0.25">
      <c r="A88" s="13">
        <f t="shared" ref="A88:A108" si="5">+A55</f>
        <v>43041</v>
      </c>
      <c r="B88" s="39"/>
      <c r="C88" s="39"/>
      <c r="D88" s="39"/>
      <c r="E88" s="39"/>
      <c r="F88" s="39"/>
      <c r="G88" s="39"/>
    </row>
    <row r="89" spans="1:7" x14ac:dyDescent="0.25">
      <c r="A89" s="13">
        <f t="shared" si="5"/>
        <v>43042</v>
      </c>
      <c r="B89" s="39"/>
      <c r="C89" s="39"/>
      <c r="D89" s="39"/>
      <c r="E89" s="39"/>
      <c r="F89" s="39"/>
      <c r="G89" s="39"/>
    </row>
    <row r="90" spans="1:7" x14ac:dyDescent="0.25">
      <c r="A90" s="13">
        <f t="shared" si="5"/>
        <v>43045</v>
      </c>
      <c r="B90" s="39"/>
      <c r="C90" s="39"/>
      <c r="D90" s="39"/>
      <c r="E90" s="39"/>
      <c r="F90" s="39"/>
      <c r="G90" s="39"/>
    </row>
    <row r="91" spans="1:7" x14ac:dyDescent="0.25">
      <c r="A91" s="13">
        <f t="shared" si="5"/>
        <v>43046</v>
      </c>
      <c r="B91" s="39"/>
      <c r="C91" s="39"/>
      <c r="D91" s="39"/>
      <c r="E91" s="39"/>
      <c r="F91" s="39"/>
      <c r="G91" s="39"/>
    </row>
    <row r="92" spans="1:7" x14ac:dyDescent="0.25">
      <c r="A92" s="13">
        <f t="shared" si="5"/>
        <v>43047</v>
      </c>
      <c r="B92" s="39"/>
      <c r="C92" s="39"/>
      <c r="D92" s="39"/>
      <c r="E92" s="39"/>
      <c r="F92" s="39"/>
      <c r="G92" s="39"/>
    </row>
    <row r="93" spans="1:7" x14ac:dyDescent="0.25">
      <c r="A93" s="13">
        <f t="shared" si="5"/>
        <v>43048</v>
      </c>
      <c r="B93" s="39"/>
      <c r="C93" s="39"/>
      <c r="D93" s="39"/>
      <c r="E93" s="39"/>
      <c r="F93" s="39"/>
      <c r="G93" s="39"/>
    </row>
    <row r="94" spans="1:7" x14ac:dyDescent="0.25">
      <c r="A94" s="13">
        <f t="shared" si="5"/>
        <v>43049</v>
      </c>
      <c r="B94" s="39"/>
      <c r="C94" s="39"/>
      <c r="D94" s="39"/>
      <c r="E94" s="39"/>
      <c r="F94" s="39"/>
      <c r="G94" s="39"/>
    </row>
    <row r="95" spans="1:7" x14ac:dyDescent="0.25">
      <c r="A95" s="13">
        <f t="shared" si="5"/>
        <v>43052</v>
      </c>
      <c r="B95" s="39"/>
      <c r="C95" s="39"/>
      <c r="D95" s="39"/>
      <c r="E95" s="39"/>
      <c r="F95" s="39"/>
      <c r="G95" s="39"/>
    </row>
    <row r="96" spans="1:7" x14ac:dyDescent="0.25">
      <c r="A96" s="13">
        <f t="shared" si="5"/>
        <v>43053</v>
      </c>
      <c r="B96" s="39"/>
      <c r="C96" s="39"/>
      <c r="D96" s="39"/>
      <c r="E96" s="39"/>
      <c r="F96" s="39"/>
      <c r="G96" s="39"/>
    </row>
    <row r="97" spans="1:7" x14ac:dyDescent="0.25">
      <c r="A97" s="13">
        <f t="shared" si="5"/>
        <v>43054</v>
      </c>
      <c r="B97" s="39"/>
      <c r="C97" s="39"/>
      <c r="D97" s="39"/>
      <c r="E97" s="39"/>
      <c r="F97" s="39"/>
      <c r="G97" s="39"/>
    </row>
    <row r="98" spans="1:7" x14ac:dyDescent="0.25">
      <c r="A98" s="13">
        <f t="shared" si="5"/>
        <v>43055</v>
      </c>
      <c r="B98" s="39"/>
      <c r="C98" s="39"/>
      <c r="D98" s="39"/>
      <c r="E98" s="39"/>
      <c r="F98" s="39"/>
      <c r="G98" s="39"/>
    </row>
    <row r="99" spans="1:7" x14ac:dyDescent="0.25">
      <c r="A99" s="13">
        <f t="shared" si="5"/>
        <v>43056</v>
      </c>
      <c r="B99" s="39"/>
      <c r="C99" s="39"/>
      <c r="D99" s="39"/>
      <c r="E99" s="39"/>
      <c r="F99" s="39"/>
      <c r="G99" s="39"/>
    </row>
    <row r="100" spans="1:7" x14ac:dyDescent="0.25">
      <c r="A100" s="13">
        <f t="shared" si="5"/>
        <v>43059</v>
      </c>
      <c r="B100" s="39"/>
      <c r="C100" s="39"/>
      <c r="D100" s="39"/>
      <c r="E100" s="39"/>
      <c r="F100" s="39"/>
      <c r="G100" s="39"/>
    </row>
    <row r="101" spans="1:7" x14ac:dyDescent="0.25">
      <c r="A101" s="13">
        <f t="shared" si="5"/>
        <v>43060</v>
      </c>
      <c r="B101" s="39"/>
      <c r="C101" s="39"/>
      <c r="D101" s="39"/>
      <c r="E101" s="39"/>
      <c r="F101" s="39"/>
      <c r="G101" s="39"/>
    </row>
    <row r="102" spans="1:7" x14ac:dyDescent="0.25">
      <c r="A102" s="13">
        <f t="shared" si="5"/>
        <v>43061</v>
      </c>
      <c r="B102" s="39"/>
      <c r="C102" s="39"/>
      <c r="D102" s="39"/>
      <c r="E102" s="39"/>
      <c r="F102" s="39"/>
      <c r="G102" s="39"/>
    </row>
    <row r="103" spans="1:7" x14ac:dyDescent="0.25">
      <c r="A103" s="13">
        <f t="shared" si="5"/>
        <v>43062</v>
      </c>
      <c r="B103" s="39"/>
      <c r="C103" s="39"/>
      <c r="D103" s="39"/>
      <c r="E103" s="39"/>
      <c r="F103" s="39"/>
      <c r="G103" s="39"/>
    </row>
    <row r="104" spans="1:7" x14ac:dyDescent="0.25">
      <c r="A104" s="13">
        <f t="shared" si="5"/>
        <v>43063</v>
      </c>
      <c r="B104" s="39"/>
      <c r="C104" s="39"/>
      <c r="D104" s="39"/>
      <c r="E104" s="39"/>
      <c r="F104" s="39"/>
      <c r="G104" s="39"/>
    </row>
    <row r="105" spans="1:7" x14ac:dyDescent="0.25">
      <c r="A105" s="13">
        <f t="shared" si="5"/>
        <v>43066</v>
      </c>
      <c r="B105" s="39"/>
      <c r="C105" s="39"/>
      <c r="D105" s="39"/>
      <c r="E105" s="39"/>
      <c r="F105" s="39"/>
      <c r="G105" s="39"/>
    </row>
    <row r="106" spans="1:7" x14ac:dyDescent="0.25">
      <c r="A106" s="13">
        <f t="shared" si="5"/>
        <v>43067</v>
      </c>
      <c r="B106" s="39"/>
      <c r="C106" s="39"/>
      <c r="D106" s="39"/>
      <c r="E106" s="39"/>
      <c r="F106" s="39"/>
      <c r="G106" s="39"/>
    </row>
    <row r="107" spans="1:7" x14ac:dyDescent="0.25">
      <c r="A107" s="13">
        <f t="shared" si="5"/>
        <v>43068</v>
      </c>
      <c r="B107" s="39"/>
      <c r="C107" s="39"/>
      <c r="D107" s="39"/>
      <c r="E107" s="39"/>
      <c r="F107" s="39"/>
      <c r="G107" s="39"/>
    </row>
    <row r="108" spans="1:7" x14ac:dyDescent="0.25">
      <c r="A108" s="13">
        <f t="shared" si="5"/>
        <v>43069</v>
      </c>
      <c r="B108" s="39"/>
      <c r="C108" s="39"/>
      <c r="D108" s="39"/>
      <c r="E108" s="39"/>
      <c r="F108" s="39"/>
      <c r="G108" s="39"/>
    </row>
  </sheetData>
  <sheetProtection sheet="1" objects="1" scenarios="1"/>
  <mergeCells count="8">
    <mergeCell ref="G6:H6"/>
    <mergeCell ref="B82:C82"/>
    <mergeCell ref="A85:A86"/>
    <mergeCell ref="B5:C5"/>
    <mergeCell ref="A11:A12"/>
    <mergeCell ref="A52:A53"/>
    <mergeCell ref="B49:C49"/>
    <mergeCell ref="B7:D7"/>
  </mergeCells>
  <pageMargins left="0" right="0.45" top="0" bottom="0" header="0.3" footer="0.3"/>
  <pageSetup orientation="portrait" r:id="rId1"/>
  <rowBreaks count="2" manualBreakCount="2">
    <brk id="44" max="16383" man="1"/>
    <brk id="77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'2017-18 Pay Dates'!$A$2:$A$13</xm:f>
          </x14:formula1>
          <xm:sqref>B49</xm:sqref>
        </x14:dataValidation>
        <x14:dataValidation type="list" allowBlank="1" showInputMessage="1" showErrorMessage="1">
          <x14:formula1>
            <xm:f>'2017-18 Pay Dates'!$A$2:$A$37</xm:f>
          </x14:formula1>
          <xm:sqref>B5:C5 B82:C82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J2" sqref="J2"/>
    </sheetView>
  </sheetViews>
  <sheetFormatPr defaultRowHeight="15" x14ac:dyDescent="0.25"/>
  <cols>
    <col min="1" max="1" width="10" bestFit="1" customWidth="1"/>
    <col min="2" max="2" width="2" bestFit="1" customWidth="1"/>
    <col min="3" max="3" width="26.7109375" bestFit="1" customWidth="1"/>
    <col min="5" max="5" width="11.7109375" bestFit="1" customWidth="1"/>
    <col min="6" max="6" width="10.7109375" customWidth="1"/>
    <col min="8" max="8" width="9.140625" style="7"/>
  </cols>
  <sheetData>
    <row r="1" spans="1:12" x14ac:dyDescent="0.25">
      <c r="G1" s="26">
        <v>3.5000000000000003E-2</v>
      </c>
      <c r="H1" s="26"/>
      <c r="I1" s="24">
        <v>2.6499999999999999E-2</v>
      </c>
      <c r="J1" s="52" t="s">
        <v>102</v>
      </c>
    </row>
    <row r="2" spans="1:12" s="22" customFormat="1" ht="30" x14ac:dyDescent="0.25">
      <c r="A2" s="23" t="s">
        <v>68</v>
      </c>
      <c r="B2" s="23" t="s">
        <v>85</v>
      </c>
      <c r="C2" s="23" t="s">
        <v>69</v>
      </c>
      <c r="D2" s="23" t="s">
        <v>84</v>
      </c>
      <c r="E2" s="23" t="s">
        <v>70</v>
      </c>
      <c r="F2" s="23" t="s">
        <v>86</v>
      </c>
      <c r="G2" s="23" t="s">
        <v>92</v>
      </c>
      <c r="H2" s="23" t="s">
        <v>88</v>
      </c>
      <c r="I2" s="23" t="s">
        <v>93</v>
      </c>
      <c r="J2" s="23" t="s">
        <v>87</v>
      </c>
    </row>
    <row r="3" spans="1:12" x14ac:dyDescent="0.25">
      <c r="A3">
        <v>106906598</v>
      </c>
      <c r="B3">
        <v>1</v>
      </c>
      <c r="C3" t="s">
        <v>77</v>
      </c>
      <c r="D3">
        <v>35307</v>
      </c>
      <c r="E3" t="s">
        <v>71</v>
      </c>
      <c r="F3" s="25">
        <v>35</v>
      </c>
      <c r="G3" s="25">
        <f>ROUND(F3*(1+$G$1),0)</f>
        <v>36</v>
      </c>
      <c r="H3" s="27" t="s">
        <v>89</v>
      </c>
      <c r="I3" s="25" t="str">
        <f>IF(H3="No","",IF(H3="Yes",ROUND(G3*(1+$I$1),0),""))</f>
        <v/>
      </c>
      <c r="J3" s="25">
        <f>IF(H3="No",G3,I3)</f>
        <v>36</v>
      </c>
    </row>
    <row r="4" spans="1:12" x14ac:dyDescent="0.25">
      <c r="A4">
        <v>108876228</v>
      </c>
      <c r="B4">
        <v>1</v>
      </c>
      <c r="C4" t="s">
        <v>79</v>
      </c>
      <c r="D4">
        <v>35307</v>
      </c>
      <c r="E4" t="s">
        <v>71</v>
      </c>
      <c r="F4" s="25">
        <v>35</v>
      </c>
      <c r="G4" s="25">
        <f>ROUND(F4*(1+$G$1),0)</f>
        <v>36</v>
      </c>
      <c r="H4" s="27" t="s">
        <v>89</v>
      </c>
      <c r="I4" s="25" t="str">
        <f>IF(H4="No","",IF(H4="Yes",ROUND(G4*(1+$I$1),0),""))</f>
        <v/>
      </c>
      <c r="J4" s="25">
        <f>IF(H4="No",G4,I4)</f>
        <v>36</v>
      </c>
    </row>
    <row r="5" spans="1:12" x14ac:dyDescent="0.25">
      <c r="A5">
        <v>103545322</v>
      </c>
      <c r="B5">
        <v>1</v>
      </c>
      <c r="C5" t="s">
        <v>98</v>
      </c>
      <c r="D5">
        <v>35307</v>
      </c>
      <c r="E5" t="s">
        <v>71</v>
      </c>
      <c r="F5" s="25">
        <v>30</v>
      </c>
      <c r="G5" s="25">
        <f t="shared" ref="G5:G6" si="0">ROUND(F5*(1+$G$1),0)</f>
        <v>31</v>
      </c>
      <c r="H5" s="7" t="s">
        <v>89</v>
      </c>
      <c r="J5" s="50">
        <f t="shared" ref="J5:J6" si="1">IF(H5="No",G5,I5)</f>
        <v>31</v>
      </c>
    </row>
    <row r="6" spans="1:12" x14ac:dyDescent="0.25">
      <c r="A6">
        <v>110341250</v>
      </c>
      <c r="B6">
        <v>0</v>
      </c>
      <c r="C6" t="s">
        <v>99</v>
      </c>
      <c r="D6">
        <v>35307</v>
      </c>
      <c r="E6" t="s">
        <v>71</v>
      </c>
      <c r="F6" s="25">
        <v>29</v>
      </c>
      <c r="G6" s="25">
        <f t="shared" si="0"/>
        <v>30</v>
      </c>
      <c r="H6" s="7" t="s">
        <v>89</v>
      </c>
      <c r="J6" s="50">
        <f t="shared" si="1"/>
        <v>30</v>
      </c>
    </row>
    <row r="7" spans="1:12" x14ac:dyDescent="0.25">
      <c r="A7">
        <v>101886365</v>
      </c>
      <c r="B7">
        <v>0</v>
      </c>
      <c r="C7" t="s">
        <v>74</v>
      </c>
      <c r="D7">
        <v>35307</v>
      </c>
      <c r="E7" t="s">
        <v>71</v>
      </c>
      <c r="F7" s="25">
        <v>30</v>
      </c>
      <c r="G7" s="25">
        <f>ROUND(F7*(1+$G$1),0)</f>
        <v>31</v>
      </c>
      <c r="H7" s="27" t="s">
        <v>90</v>
      </c>
      <c r="I7" s="25">
        <f>IF(H7="No","",IF(H7="Yes",ROUND(G7*(1+$I$1),0),""))</f>
        <v>32</v>
      </c>
      <c r="J7" s="25">
        <f>IF(H7="No",G7,I7)</f>
        <v>32</v>
      </c>
    </row>
    <row r="8" spans="1:12" x14ac:dyDescent="0.25">
      <c r="A8">
        <v>108406837</v>
      </c>
      <c r="B8">
        <v>1</v>
      </c>
      <c r="C8" t="s">
        <v>78</v>
      </c>
      <c r="D8">
        <v>35307</v>
      </c>
      <c r="E8" t="s">
        <v>71</v>
      </c>
      <c r="F8" s="25">
        <v>30</v>
      </c>
      <c r="G8" s="25">
        <f>ROUND(F8*(1+$G$1),0)</f>
        <v>31</v>
      </c>
      <c r="H8" s="27" t="s">
        <v>90</v>
      </c>
      <c r="I8" s="25">
        <f>IF(H8="No","",IF(H8="Yes",ROUND(G8*(1+$I$1),0),""))</f>
        <v>32</v>
      </c>
      <c r="J8" s="25">
        <f>IF(H8="No",G8,I8)</f>
        <v>32</v>
      </c>
    </row>
    <row r="9" spans="1:12" x14ac:dyDescent="0.25">
      <c r="A9">
        <v>12617</v>
      </c>
      <c r="B9">
        <v>0</v>
      </c>
      <c r="C9" t="s">
        <v>81</v>
      </c>
      <c r="D9">
        <v>35307</v>
      </c>
      <c r="E9" t="s">
        <v>71</v>
      </c>
      <c r="F9" s="25">
        <v>30</v>
      </c>
      <c r="G9" s="25">
        <f>ROUND(F9*(1+$G$1),0)</f>
        <v>31</v>
      </c>
      <c r="H9" s="27" t="s">
        <v>89</v>
      </c>
      <c r="I9" s="25" t="str">
        <f>IF(H9="No","",IF(H9="Yes",ROUND(G9*(1+$I$1),0),""))</f>
        <v/>
      </c>
      <c r="J9" s="25">
        <f>IF(H9="No",G9,I9)</f>
        <v>31</v>
      </c>
    </row>
    <row r="10" spans="1:12" x14ac:dyDescent="0.25">
      <c r="A10">
        <v>18176</v>
      </c>
      <c r="B10">
        <v>1</v>
      </c>
      <c r="C10" t="s">
        <v>82</v>
      </c>
      <c r="D10">
        <v>35307</v>
      </c>
      <c r="E10" t="s">
        <v>71</v>
      </c>
      <c r="F10" s="25">
        <v>30</v>
      </c>
      <c r="G10" s="25">
        <f>ROUND(F10*(1+$G$1),0)</f>
        <v>31</v>
      </c>
      <c r="H10" s="27" t="s">
        <v>90</v>
      </c>
      <c r="I10" s="25">
        <f>IF(H10="No","",IF(H10="Yes",ROUND(G10*(1+$I$1),0),""))</f>
        <v>32</v>
      </c>
      <c r="J10" s="25">
        <f>IF(H10="No",G10,I10)</f>
        <v>32</v>
      </c>
    </row>
    <row r="11" spans="1:12" x14ac:dyDescent="0.25">
      <c r="A11">
        <v>109148799</v>
      </c>
      <c r="B11">
        <v>1</v>
      </c>
      <c r="C11" t="s">
        <v>80</v>
      </c>
      <c r="D11">
        <v>35307</v>
      </c>
      <c r="E11" t="s">
        <v>71</v>
      </c>
      <c r="F11" s="25">
        <v>30</v>
      </c>
      <c r="G11" s="25">
        <f>ROUND(F11*(1+$G$1),0)</f>
        <v>31</v>
      </c>
      <c r="H11" s="27" t="s">
        <v>89</v>
      </c>
      <c r="I11" s="25" t="str">
        <f>IF(H11="No","",IF(H11="Yes",ROUND(G11*(1+$I$1),0),""))</f>
        <v/>
      </c>
      <c r="J11" s="25">
        <f>IF(H11="No",G11,I11)</f>
        <v>31</v>
      </c>
    </row>
    <row r="12" spans="1:12" x14ac:dyDescent="0.25">
      <c r="A12">
        <v>101301976</v>
      </c>
      <c r="B12">
        <v>1</v>
      </c>
      <c r="C12" t="s">
        <v>73</v>
      </c>
      <c r="D12">
        <v>35307</v>
      </c>
      <c r="E12" t="s">
        <v>71</v>
      </c>
      <c r="F12" s="25">
        <v>30</v>
      </c>
      <c r="G12" s="25">
        <f>ROUND(F12*(1+$G$1),0)</f>
        <v>31</v>
      </c>
      <c r="H12" s="27" t="s">
        <v>89</v>
      </c>
      <c r="I12" s="25" t="str">
        <f>IF(H12="No","",IF(H12="Yes",ROUND(G12*(1+$I$1),0),""))</f>
        <v/>
      </c>
      <c r="J12" s="25">
        <f>IF(H12="No",G12,I12)</f>
        <v>31</v>
      </c>
    </row>
    <row r="13" spans="1:12" x14ac:dyDescent="0.25">
      <c r="A13">
        <v>103175484</v>
      </c>
      <c r="B13">
        <v>2</v>
      </c>
      <c r="C13" t="s">
        <v>100</v>
      </c>
      <c r="D13">
        <v>35307</v>
      </c>
      <c r="E13" t="s">
        <v>71</v>
      </c>
      <c r="F13" s="25">
        <v>30</v>
      </c>
      <c r="G13" s="25">
        <f>ROUND(F13*(1+$G$1),0)</f>
        <v>31</v>
      </c>
      <c r="H13" s="7" t="s">
        <v>89</v>
      </c>
      <c r="I13" s="25" t="str">
        <f>IF(H13="No","",IF(H13="Yes",ROUND(G13*(1+$I$1),0),""))</f>
        <v/>
      </c>
      <c r="J13" s="50">
        <f>IF(H13="No",G13,I13)</f>
        <v>31</v>
      </c>
    </row>
    <row r="14" spans="1:12" x14ac:dyDescent="0.25">
      <c r="A14">
        <v>18427</v>
      </c>
      <c r="B14">
        <v>0</v>
      </c>
      <c r="C14" t="s">
        <v>83</v>
      </c>
      <c r="D14">
        <v>35307</v>
      </c>
      <c r="E14" t="s">
        <v>71</v>
      </c>
      <c r="F14" s="25">
        <v>30</v>
      </c>
      <c r="G14" s="25">
        <f>ROUND(F14*(1+$G$1),0)</f>
        <v>31</v>
      </c>
      <c r="H14" s="27" t="s">
        <v>90</v>
      </c>
      <c r="I14" s="25">
        <f>IF(H14="No","",IF(H14="Yes",ROUND(G14*(1+$I$1),0),""))</f>
        <v>32</v>
      </c>
      <c r="J14" s="25">
        <f>IF(H14="No",G14,I14)</f>
        <v>32</v>
      </c>
      <c r="L14" t="s">
        <v>91</v>
      </c>
    </row>
    <row r="15" spans="1:12" x14ac:dyDescent="0.25">
      <c r="A15">
        <v>105398910</v>
      </c>
      <c r="C15" t="s">
        <v>97</v>
      </c>
      <c r="D15">
        <v>35307</v>
      </c>
      <c r="E15" t="s">
        <v>71</v>
      </c>
      <c r="F15" s="25">
        <v>30</v>
      </c>
      <c r="G15" s="25">
        <f>ROUND(F15*(1+$G$1),0)</f>
        <v>31</v>
      </c>
      <c r="H15" s="7" t="s">
        <v>89</v>
      </c>
      <c r="I15" s="25" t="str">
        <f>IF(H15="No","",IF(H15="Yes",ROUND(G15*(1+$I$1),0),""))</f>
        <v/>
      </c>
      <c r="J15" s="51">
        <v>31</v>
      </c>
    </row>
    <row r="16" spans="1:12" x14ac:dyDescent="0.25">
      <c r="A16">
        <v>105210898</v>
      </c>
      <c r="B16">
        <v>1</v>
      </c>
      <c r="C16" t="s">
        <v>101</v>
      </c>
      <c r="D16">
        <v>35307</v>
      </c>
      <c r="E16" t="s">
        <v>71</v>
      </c>
      <c r="F16" s="25">
        <v>30</v>
      </c>
      <c r="G16" s="25">
        <f>ROUND(F16*(1+$G$1),0)</f>
        <v>31</v>
      </c>
      <c r="H16" s="7" t="s">
        <v>89</v>
      </c>
      <c r="I16" s="25" t="str">
        <f>IF(H16="No","",IF(H16="Yes",ROUND(G16*(1+$I$1),0),""))</f>
        <v/>
      </c>
      <c r="J16" s="51">
        <v>31</v>
      </c>
    </row>
    <row r="17" spans="1:10" x14ac:dyDescent="0.25">
      <c r="A17">
        <v>100725751</v>
      </c>
      <c r="B17">
        <v>1</v>
      </c>
      <c r="C17" t="s">
        <v>72</v>
      </c>
      <c r="D17">
        <v>35307</v>
      </c>
      <c r="E17" t="s">
        <v>71</v>
      </c>
      <c r="F17" s="25">
        <v>30</v>
      </c>
      <c r="G17" s="25">
        <f>ROUND(F17*(1+$G$1),0)</f>
        <v>31</v>
      </c>
      <c r="H17" s="27" t="s">
        <v>89</v>
      </c>
      <c r="I17" s="25" t="str">
        <f>IF(H17="No","",IF(H17="Yes",ROUND(G17*(1+$I$1),0),""))</f>
        <v/>
      </c>
      <c r="J17" s="25">
        <f>IF(H17="No",G17,I17)</f>
        <v>31</v>
      </c>
    </row>
    <row r="18" spans="1:10" x14ac:dyDescent="0.25">
      <c r="A18">
        <v>102127684</v>
      </c>
      <c r="B18">
        <v>2</v>
      </c>
      <c r="C18" t="s">
        <v>75</v>
      </c>
      <c r="D18">
        <v>35307</v>
      </c>
      <c r="E18" t="s">
        <v>71</v>
      </c>
      <c r="F18" s="25">
        <v>30</v>
      </c>
      <c r="G18" s="25">
        <f>ROUND(F18*(1+$G$1),0)</f>
        <v>31</v>
      </c>
      <c r="H18" s="27" t="s">
        <v>90</v>
      </c>
      <c r="I18" s="25">
        <f>IF(H18="No","",IF(H18="Yes",ROUND(G18*(1+$I$1),0),""))</f>
        <v>32</v>
      </c>
      <c r="J18" s="25">
        <f>IF(H18="No",G18,I18)</f>
        <v>32</v>
      </c>
    </row>
    <row r="19" spans="1:10" x14ac:dyDescent="0.25">
      <c r="A19">
        <v>104041090</v>
      </c>
      <c r="B19">
        <v>1</v>
      </c>
      <c r="C19" t="s">
        <v>76</v>
      </c>
      <c r="D19">
        <v>35307</v>
      </c>
      <c r="E19" t="s">
        <v>71</v>
      </c>
      <c r="F19" s="25">
        <v>30</v>
      </c>
      <c r="G19" s="25">
        <f>ROUND(F19*(1+$G$1),0)</f>
        <v>31</v>
      </c>
      <c r="H19" s="27" t="s">
        <v>89</v>
      </c>
      <c r="I19" s="25" t="str">
        <f>IF(H19="No","",IF(H19="Yes",ROUND(G19*(1+$I$1),0),""))</f>
        <v/>
      </c>
      <c r="J19" s="25">
        <f>IF(H19="No",G19,I19)</f>
        <v>31</v>
      </c>
    </row>
  </sheetData>
  <sortState ref="A3:J19">
    <sortCondition ref="C3:C19"/>
  </sortState>
  <pageMargins left="0.7" right="0.7" top="0.75" bottom="0.75" header="0.3" footer="0.3"/>
  <pageSetup orientation="portrait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A37" sqref="A37"/>
    </sheetView>
  </sheetViews>
  <sheetFormatPr defaultColWidth="8.85546875" defaultRowHeight="15" x14ac:dyDescent="0.25"/>
  <cols>
    <col min="1" max="1" width="16.85546875" customWidth="1"/>
    <col min="2" max="2" width="10.42578125" customWidth="1"/>
    <col min="3" max="3" width="9.140625" customWidth="1"/>
    <col min="4" max="4" width="11.42578125" customWidth="1"/>
    <col min="5" max="5" width="9.7109375" bestFit="1" customWidth="1"/>
    <col min="6" max="6" width="10.7109375" bestFit="1" customWidth="1"/>
    <col min="7" max="8" width="9.7109375" bestFit="1" customWidth="1"/>
    <col min="9" max="11" width="10.7109375" bestFit="1" customWidth="1"/>
  </cols>
  <sheetData>
    <row r="1" spans="1:12" ht="39.75" customHeight="1" x14ac:dyDescent="0.25">
      <c r="A1" s="2" t="s">
        <v>5</v>
      </c>
      <c r="B1" s="2" t="s">
        <v>21</v>
      </c>
      <c r="C1" s="2" t="s">
        <v>23</v>
      </c>
      <c r="D1" s="2" t="s">
        <v>22</v>
      </c>
      <c r="E1" s="2" t="s">
        <v>19</v>
      </c>
      <c r="F1" s="2" t="s">
        <v>20</v>
      </c>
      <c r="G1" s="5" t="s">
        <v>28</v>
      </c>
      <c r="H1" s="5" t="s">
        <v>29</v>
      </c>
      <c r="I1" s="5" t="s">
        <v>30</v>
      </c>
      <c r="J1" s="5" t="s">
        <v>31</v>
      </c>
      <c r="K1" s="5" t="s">
        <v>32</v>
      </c>
      <c r="L1" s="5" t="s">
        <v>33</v>
      </c>
    </row>
    <row r="2" spans="1:12" x14ac:dyDescent="0.25">
      <c r="A2" t="str">
        <f>CONCATENATE(D2," ",C2)</f>
        <v>July 2015</v>
      </c>
      <c r="B2" t="s">
        <v>6</v>
      </c>
      <c r="C2">
        <v>2015</v>
      </c>
      <c r="D2" t="s">
        <v>7</v>
      </c>
      <c r="E2" s="6">
        <v>42186</v>
      </c>
      <c r="F2" s="6">
        <v>42215</v>
      </c>
      <c r="G2" s="6">
        <f t="shared" ref="G2:G37" si="0">+E2</f>
        <v>42186</v>
      </c>
      <c r="H2" s="6">
        <f>+G2+7</f>
        <v>42193</v>
      </c>
      <c r="I2" s="6">
        <f t="shared" ref="H2:J37" si="1">+H2+7</f>
        <v>42200</v>
      </c>
      <c r="J2" s="6">
        <f t="shared" si="1"/>
        <v>42207</v>
      </c>
      <c r="K2" s="6">
        <f>+J2+7</f>
        <v>42214</v>
      </c>
      <c r="L2" s="6"/>
    </row>
    <row r="3" spans="1:12" x14ac:dyDescent="0.25">
      <c r="A3" t="str">
        <f t="shared" ref="A3:A37" si="2">CONCATENATE(D3," ",C3)</f>
        <v>August 2015</v>
      </c>
      <c r="B3" t="s">
        <v>6</v>
      </c>
      <c r="C3">
        <v>2015</v>
      </c>
      <c r="D3" t="s">
        <v>8</v>
      </c>
      <c r="E3" s="6">
        <f>+F2+1</f>
        <v>42216</v>
      </c>
      <c r="F3" s="6">
        <v>42247</v>
      </c>
      <c r="G3" s="6">
        <f t="shared" si="0"/>
        <v>42216</v>
      </c>
      <c r="H3" s="6">
        <f t="shared" ref="H3:H35" si="3">+G3+7</f>
        <v>42223</v>
      </c>
      <c r="I3" s="6">
        <f t="shared" si="1"/>
        <v>42230</v>
      </c>
      <c r="J3" s="6">
        <f t="shared" si="1"/>
        <v>42237</v>
      </c>
      <c r="K3" s="6">
        <f t="shared" ref="K3" si="4">+J3+7</f>
        <v>42244</v>
      </c>
      <c r="L3" s="6">
        <f t="shared" ref="L3" si="5">+K3+7</f>
        <v>42251</v>
      </c>
    </row>
    <row r="4" spans="1:12" x14ac:dyDescent="0.25">
      <c r="A4" t="str">
        <f t="shared" si="2"/>
        <v>September 2015</v>
      </c>
      <c r="B4" t="s">
        <v>6</v>
      </c>
      <c r="C4">
        <v>2015</v>
      </c>
      <c r="D4" t="s">
        <v>9</v>
      </c>
      <c r="E4" s="6">
        <f t="shared" ref="E4" si="6">+F3+1</f>
        <v>42248</v>
      </c>
      <c r="F4" s="6">
        <v>42277</v>
      </c>
      <c r="G4" s="6">
        <f t="shared" si="0"/>
        <v>42248</v>
      </c>
      <c r="H4" s="6">
        <f t="shared" si="3"/>
        <v>42255</v>
      </c>
      <c r="I4" s="6">
        <f t="shared" si="1"/>
        <v>42262</v>
      </c>
      <c r="J4" s="6">
        <f t="shared" si="1"/>
        <v>42269</v>
      </c>
      <c r="K4" s="6">
        <f t="shared" ref="K4" si="7">+J4+7</f>
        <v>42276</v>
      </c>
      <c r="L4" s="6"/>
    </row>
    <row r="5" spans="1:12" x14ac:dyDescent="0.25">
      <c r="A5" t="str">
        <f t="shared" si="2"/>
        <v>October 2015</v>
      </c>
      <c r="B5" t="s">
        <v>6</v>
      </c>
      <c r="C5">
        <v>2015</v>
      </c>
      <c r="D5" t="s">
        <v>18</v>
      </c>
      <c r="E5" s="6">
        <f t="shared" ref="E5:E13" si="8">+F4+1</f>
        <v>42278</v>
      </c>
      <c r="F5" s="6">
        <v>42308</v>
      </c>
      <c r="G5" s="6">
        <f t="shared" si="0"/>
        <v>42278</v>
      </c>
      <c r="H5" s="6">
        <f t="shared" si="3"/>
        <v>42285</v>
      </c>
      <c r="I5" s="6">
        <f t="shared" si="1"/>
        <v>42292</v>
      </c>
      <c r="J5" s="6">
        <f t="shared" si="1"/>
        <v>42299</v>
      </c>
      <c r="K5" s="6">
        <f t="shared" ref="K5" si="9">+J5+7</f>
        <v>42306</v>
      </c>
      <c r="L5" s="6"/>
    </row>
    <row r="6" spans="1:12" x14ac:dyDescent="0.25">
      <c r="A6" t="str">
        <f t="shared" si="2"/>
        <v>November 2015</v>
      </c>
      <c r="B6" t="s">
        <v>6</v>
      </c>
      <c r="C6">
        <v>2015</v>
      </c>
      <c r="D6" t="s">
        <v>10</v>
      </c>
      <c r="E6" s="6">
        <f t="shared" si="8"/>
        <v>42309</v>
      </c>
      <c r="F6" s="6">
        <v>42339</v>
      </c>
      <c r="G6" s="6">
        <f t="shared" si="0"/>
        <v>42309</v>
      </c>
      <c r="H6" s="6">
        <f t="shared" si="3"/>
        <v>42316</v>
      </c>
      <c r="I6" s="6">
        <f t="shared" si="1"/>
        <v>42323</v>
      </c>
      <c r="J6" s="6">
        <f t="shared" si="1"/>
        <v>42330</v>
      </c>
      <c r="K6" s="6">
        <f t="shared" ref="K6" si="10">+J6+7</f>
        <v>42337</v>
      </c>
      <c r="L6" s="6"/>
    </row>
    <row r="7" spans="1:12" x14ac:dyDescent="0.25">
      <c r="A7" t="str">
        <f t="shared" si="2"/>
        <v>December 2015</v>
      </c>
      <c r="B7" t="s">
        <v>6</v>
      </c>
      <c r="C7">
        <v>2015</v>
      </c>
      <c r="D7" t="s">
        <v>11</v>
      </c>
      <c r="E7" s="6">
        <f t="shared" si="8"/>
        <v>42340</v>
      </c>
      <c r="F7" s="6">
        <v>42369</v>
      </c>
      <c r="G7" s="6">
        <f t="shared" si="0"/>
        <v>42340</v>
      </c>
      <c r="H7" s="6">
        <f t="shared" si="3"/>
        <v>42347</v>
      </c>
      <c r="I7" s="6">
        <f t="shared" si="1"/>
        <v>42354</v>
      </c>
      <c r="J7" s="6">
        <f t="shared" si="1"/>
        <v>42361</v>
      </c>
      <c r="K7" s="6">
        <f t="shared" ref="K7" si="11">+J7+7</f>
        <v>42368</v>
      </c>
      <c r="L7" s="6"/>
    </row>
    <row r="8" spans="1:12" x14ac:dyDescent="0.25">
      <c r="A8" t="str">
        <f t="shared" si="2"/>
        <v>January 2016</v>
      </c>
      <c r="B8" t="s">
        <v>6</v>
      </c>
      <c r="C8">
        <v>2016</v>
      </c>
      <c r="D8" t="s">
        <v>12</v>
      </c>
      <c r="E8" s="6">
        <f t="shared" si="8"/>
        <v>42370</v>
      </c>
      <c r="F8" s="6">
        <v>42400</v>
      </c>
      <c r="G8" s="6">
        <f t="shared" si="0"/>
        <v>42370</v>
      </c>
      <c r="H8" s="6">
        <f t="shared" si="3"/>
        <v>42377</v>
      </c>
      <c r="I8" s="6">
        <f t="shared" si="1"/>
        <v>42384</v>
      </c>
      <c r="J8" s="6">
        <f t="shared" si="1"/>
        <v>42391</v>
      </c>
      <c r="K8" s="6">
        <f t="shared" ref="K8" si="12">+J8+7</f>
        <v>42398</v>
      </c>
      <c r="L8" s="6"/>
    </row>
    <row r="9" spans="1:12" x14ac:dyDescent="0.25">
      <c r="A9" t="str">
        <f t="shared" si="2"/>
        <v>Februrary 2016</v>
      </c>
      <c r="B9" t="s">
        <v>6</v>
      </c>
      <c r="C9">
        <v>2016</v>
      </c>
      <c r="D9" t="s">
        <v>13</v>
      </c>
      <c r="E9" s="6">
        <f t="shared" si="8"/>
        <v>42401</v>
      </c>
      <c r="F9" s="6">
        <v>42430</v>
      </c>
      <c r="G9" s="6">
        <f t="shared" si="0"/>
        <v>42401</v>
      </c>
      <c r="H9" s="6">
        <f t="shared" si="3"/>
        <v>42408</v>
      </c>
      <c r="I9" s="6">
        <f t="shared" si="1"/>
        <v>42415</v>
      </c>
      <c r="J9" s="6">
        <f t="shared" si="1"/>
        <v>42422</v>
      </c>
      <c r="K9" s="6">
        <f t="shared" ref="K9" si="13">+J9+7</f>
        <v>42429</v>
      </c>
      <c r="L9" s="6"/>
    </row>
    <row r="10" spans="1:12" x14ac:dyDescent="0.25">
      <c r="A10" t="str">
        <f t="shared" si="2"/>
        <v>March 2016</v>
      </c>
      <c r="B10" t="s">
        <v>6</v>
      </c>
      <c r="C10">
        <v>2016</v>
      </c>
      <c r="D10" t="s">
        <v>14</v>
      </c>
      <c r="E10" s="6">
        <f t="shared" si="8"/>
        <v>42431</v>
      </c>
      <c r="F10" s="6">
        <v>42460</v>
      </c>
      <c r="G10" s="6">
        <f t="shared" si="0"/>
        <v>42431</v>
      </c>
      <c r="H10" s="6">
        <f t="shared" si="3"/>
        <v>42438</v>
      </c>
      <c r="I10" s="6">
        <f t="shared" si="1"/>
        <v>42445</v>
      </c>
      <c r="J10" s="6">
        <f t="shared" si="1"/>
        <v>42452</v>
      </c>
      <c r="K10" s="6">
        <f t="shared" ref="K10" si="14">+J10+7</f>
        <v>42459</v>
      </c>
      <c r="L10" s="6"/>
    </row>
    <row r="11" spans="1:12" x14ac:dyDescent="0.25">
      <c r="A11" t="str">
        <f t="shared" si="2"/>
        <v>April 2016</v>
      </c>
      <c r="B11" t="s">
        <v>6</v>
      </c>
      <c r="C11">
        <v>2016</v>
      </c>
      <c r="D11" t="s">
        <v>15</v>
      </c>
      <c r="E11" s="6">
        <f t="shared" si="8"/>
        <v>42461</v>
      </c>
      <c r="F11" s="6">
        <v>42490</v>
      </c>
      <c r="G11" s="6">
        <f t="shared" si="0"/>
        <v>42461</v>
      </c>
      <c r="H11" s="6">
        <f t="shared" si="3"/>
        <v>42468</v>
      </c>
      <c r="I11" s="6">
        <f t="shared" si="1"/>
        <v>42475</v>
      </c>
      <c r="J11" s="6">
        <f t="shared" si="1"/>
        <v>42482</v>
      </c>
      <c r="K11" s="6">
        <f t="shared" ref="K11" si="15">+J11+7</f>
        <v>42489</v>
      </c>
      <c r="L11" s="6"/>
    </row>
    <row r="12" spans="1:12" x14ac:dyDescent="0.25">
      <c r="A12" t="str">
        <f t="shared" si="2"/>
        <v>May 2016</v>
      </c>
      <c r="B12" t="s">
        <v>6</v>
      </c>
      <c r="C12">
        <v>2016</v>
      </c>
      <c r="D12" t="s">
        <v>16</v>
      </c>
      <c r="E12" s="6">
        <f t="shared" si="8"/>
        <v>42491</v>
      </c>
      <c r="F12" s="6">
        <v>42521</v>
      </c>
      <c r="G12" s="6">
        <f t="shared" si="0"/>
        <v>42491</v>
      </c>
      <c r="H12" s="6">
        <f t="shared" si="3"/>
        <v>42498</v>
      </c>
      <c r="I12" s="6">
        <f t="shared" si="1"/>
        <v>42505</v>
      </c>
      <c r="J12" s="6">
        <f t="shared" si="1"/>
        <v>42512</v>
      </c>
      <c r="K12" s="6">
        <f t="shared" ref="K12:K25" si="16">+J12+7</f>
        <v>42519</v>
      </c>
      <c r="L12" s="6"/>
    </row>
    <row r="13" spans="1:12" x14ac:dyDescent="0.25">
      <c r="A13" t="str">
        <f t="shared" si="2"/>
        <v>June 2016</v>
      </c>
      <c r="B13" t="s">
        <v>6</v>
      </c>
      <c r="C13">
        <v>2016</v>
      </c>
      <c r="D13" t="s">
        <v>17</v>
      </c>
      <c r="E13" s="6">
        <f t="shared" si="8"/>
        <v>42522</v>
      </c>
      <c r="F13" s="6">
        <v>42551</v>
      </c>
      <c r="G13" s="6">
        <f t="shared" si="0"/>
        <v>42522</v>
      </c>
      <c r="H13" s="6">
        <f t="shared" si="3"/>
        <v>42529</v>
      </c>
      <c r="I13" s="6">
        <f t="shared" si="1"/>
        <v>42536</v>
      </c>
      <c r="J13" s="6">
        <f t="shared" si="1"/>
        <v>42543</v>
      </c>
      <c r="K13" s="6">
        <f t="shared" si="16"/>
        <v>42550</v>
      </c>
      <c r="L13" s="6"/>
    </row>
    <row r="14" spans="1:12" x14ac:dyDescent="0.25">
      <c r="A14" t="str">
        <f t="shared" si="2"/>
        <v>July 2016</v>
      </c>
      <c r="B14" t="s">
        <v>65</v>
      </c>
      <c r="C14">
        <v>2016</v>
      </c>
      <c r="D14" t="s">
        <v>7</v>
      </c>
      <c r="E14" s="1">
        <v>42552</v>
      </c>
      <c r="F14" s="1">
        <v>42583</v>
      </c>
      <c r="G14" s="6">
        <f t="shared" si="0"/>
        <v>42552</v>
      </c>
      <c r="H14" s="6">
        <v>42555</v>
      </c>
      <c r="I14" s="6">
        <f t="shared" si="1"/>
        <v>42562</v>
      </c>
      <c r="J14" s="6">
        <f t="shared" si="1"/>
        <v>42569</v>
      </c>
      <c r="K14" s="6">
        <f t="shared" si="16"/>
        <v>42576</v>
      </c>
      <c r="L14" s="6">
        <f>+K14+7</f>
        <v>42583</v>
      </c>
    </row>
    <row r="15" spans="1:12" x14ac:dyDescent="0.25">
      <c r="A15" t="str">
        <f t="shared" si="2"/>
        <v>August 2016</v>
      </c>
      <c r="B15" t="s">
        <v>65</v>
      </c>
      <c r="C15">
        <v>2016</v>
      </c>
      <c r="D15" t="s">
        <v>8</v>
      </c>
      <c r="E15" s="1">
        <v>42584</v>
      </c>
      <c r="F15" s="1">
        <v>42613</v>
      </c>
      <c r="G15" s="6">
        <f t="shared" si="0"/>
        <v>42584</v>
      </c>
      <c r="H15" s="6">
        <v>42590</v>
      </c>
      <c r="I15" s="6">
        <f t="shared" si="1"/>
        <v>42597</v>
      </c>
      <c r="J15" s="6">
        <f t="shared" si="1"/>
        <v>42604</v>
      </c>
      <c r="K15" s="6">
        <f t="shared" si="16"/>
        <v>42611</v>
      </c>
    </row>
    <row r="16" spans="1:12" x14ac:dyDescent="0.25">
      <c r="A16" t="str">
        <f t="shared" si="2"/>
        <v>September 2016</v>
      </c>
      <c r="B16" t="s">
        <v>65</v>
      </c>
      <c r="C16">
        <v>2016</v>
      </c>
      <c r="D16" t="s">
        <v>9</v>
      </c>
      <c r="E16" s="1">
        <v>42614</v>
      </c>
      <c r="F16" s="1">
        <v>42643</v>
      </c>
      <c r="G16" s="6">
        <f t="shared" si="0"/>
        <v>42614</v>
      </c>
      <c r="H16" s="6">
        <v>42618</v>
      </c>
      <c r="I16" s="6">
        <f t="shared" si="1"/>
        <v>42625</v>
      </c>
      <c r="J16" s="6">
        <f t="shared" si="1"/>
        <v>42632</v>
      </c>
      <c r="K16" s="6">
        <f t="shared" si="16"/>
        <v>42639</v>
      </c>
    </row>
    <row r="17" spans="1:11" x14ac:dyDescent="0.25">
      <c r="A17" t="str">
        <f t="shared" si="2"/>
        <v>October 2016</v>
      </c>
      <c r="B17" t="s">
        <v>65</v>
      </c>
      <c r="C17">
        <v>2016</v>
      </c>
      <c r="D17" t="s">
        <v>18</v>
      </c>
      <c r="E17" s="1">
        <v>42646</v>
      </c>
      <c r="F17" s="1">
        <v>42674</v>
      </c>
      <c r="G17" s="6">
        <f t="shared" si="0"/>
        <v>42646</v>
      </c>
      <c r="H17" s="6">
        <f t="shared" si="3"/>
        <v>42653</v>
      </c>
      <c r="I17" s="6">
        <f t="shared" si="1"/>
        <v>42660</v>
      </c>
      <c r="J17" s="6">
        <f t="shared" si="1"/>
        <v>42667</v>
      </c>
      <c r="K17" s="6">
        <f t="shared" si="16"/>
        <v>42674</v>
      </c>
    </row>
    <row r="18" spans="1:11" x14ac:dyDescent="0.25">
      <c r="A18" t="str">
        <f t="shared" si="2"/>
        <v>November 2016</v>
      </c>
      <c r="B18" t="s">
        <v>65</v>
      </c>
      <c r="C18">
        <v>2016</v>
      </c>
      <c r="D18" t="s">
        <v>10</v>
      </c>
      <c r="E18" s="1">
        <v>42675</v>
      </c>
      <c r="F18" s="1">
        <v>42704</v>
      </c>
      <c r="G18" s="6">
        <f t="shared" si="0"/>
        <v>42675</v>
      </c>
      <c r="H18" s="6">
        <v>42681</v>
      </c>
      <c r="I18" s="6">
        <f t="shared" si="1"/>
        <v>42688</v>
      </c>
      <c r="J18" s="6">
        <f t="shared" si="1"/>
        <v>42695</v>
      </c>
      <c r="K18" s="6">
        <f t="shared" si="16"/>
        <v>42702</v>
      </c>
    </row>
    <row r="19" spans="1:11" x14ac:dyDescent="0.25">
      <c r="A19" t="str">
        <f t="shared" si="2"/>
        <v>December 2016</v>
      </c>
      <c r="B19" t="s">
        <v>65</v>
      </c>
      <c r="C19">
        <v>2016</v>
      </c>
      <c r="D19" t="s">
        <v>11</v>
      </c>
      <c r="E19" s="1">
        <v>42705</v>
      </c>
      <c r="F19" s="1">
        <v>42735</v>
      </c>
      <c r="G19" s="6">
        <f t="shared" si="0"/>
        <v>42705</v>
      </c>
      <c r="H19" s="6">
        <v>42709</v>
      </c>
      <c r="I19" s="6">
        <f t="shared" si="1"/>
        <v>42716</v>
      </c>
      <c r="J19" s="6">
        <f t="shared" si="1"/>
        <v>42723</v>
      </c>
      <c r="K19" s="6">
        <f t="shared" si="16"/>
        <v>42730</v>
      </c>
    </row>
    <row r="20" spans="1:11" x14ac:dyDescent="0.25">
      <c r="A20" t="str">
        <f t="shared" si="2"/>
        <v>January 2017</v>
      </c>
      <c r="B20" t="s">
        <v>65</v>
      </c>
      <c r="C20">
        <v>2017</v>
      </c>
      <c r="D20" t="s">
        <v>12</v>
      </c>
      <c r="E20" s="1">
        <v>42736</v>
      </c>
      <c r="F20" s="1">
        <v>42766</v>
      </c>
      <c r="G20" s="6">
        <v>42737</v>
      </c>
      <c r="H20" s="6">
        <v>42744</v>
      </c>
      <c r="I20" s="6">
        <f t="shared" si="1"/>
        <v>42751</v>
      </c>
      <c r="J20" s="6">
        <f t="shared" si="1"/>
        <v>42758</v>
      </c>
      <c r="K20" s="6">
        <f t="shared" si="16"/>
        <v>42765</v>
      </c>
    </row>
    <row r="21" spans="1:11" x14ac:dyDescent="0.25">
      <c r="A21" t="str">
        <f t="shared" si="2"/>
        <v>Februrary 2017</v>
      </c>
      <c r="B21" t="s">
        <v>65</v>
      </c>
      <c r="C21">
        <v>2017</v>
      </c>
      <c r="D21" t="s">
        <v>13</v>
      </c>
      <c r="E21" s="1">
        <v>42767</v>
      </c>
      <c r="F21" s="1">
        <v>42767</v>
      </c>
      <c r="G21" s="6">
        <f t="shared" si="0"/>
        <v>42767</v>
      </c>
      <c r="H21" s="6">
        <v>42772</v>
      </c>
      <c r="I21" s="6">
        <f t="shared" si="1"/>
        <v>42779</v>
      </c>
      <c r="J21" s="6">
        <f t="shared" si="1"/>
        <v>42786</v>
      </c>
      <c r="K21" s="6">
        <f t="shared" si="16"/>
        <v>42793</v>
      </c>
    </row>
    <row r="22" spans="1:11" x14ac:dyDescent="0.25">
      <c r="A22" t="str">
        <f t="shared" si="2"/>
        <v>March 2017</v>
      </c>
      <c r="B22" t="s">
        <v>65</v>
      </c>
      <c r="C22">
        <v>2017</v>
      </c>
      <c r="D22" t="s">
        <v>14</v>
      </c>
      <c r="E22" s="1">
        <v>42796</v>
      </c>
      <c r="F22" s="1">
        <v>42825</v>
      </c>
      <c r="G22" s="6">
        <f t="shared" si="0"/>
        <v>42796</v>
      </c>
      <c r="H22" s="6">
        <v>42800</v>
      </c>
      <c r="I22" s="6">
        <f t="shared" si="1"/>
        <v>42807</v>
      </c>
      <c r="J22" s="6">
        <f t="shared" si="1"/>
        <v>42814</v>
      </c>
      <c r="K22" s="6">
        <f t="shared" si="16"/>
        <v>42821</v>
      </c>
    </row>
    <row r="23" spans="1:11" x14ac:dyDescent="0.25">
      <c r="A23" t="str">
        <f t="shared" si="2"/>
        <v>April 2017</v>
      </c>
      <c r="B23" t="s">
        <v>65</v>
      </c>
      <c r="C23">
        <v>2017</v>
      </c>
      <c r="D23" t="s">
        <v>15</v>
      </c>
      <c r="E23" s="1">
        <v>42828</v>
      </c>
      <c r="F23" s="1">
        <v>42856</v>
      </c>
      <c r="G23" s="6">
        <f t="shared" si="0"/>
        <v>42828</v>
      </c>
      <c r="H23" s="6">
        <f t="shared" si="3"/>
        <v>42835</v>
      </c>
      <c r="I23" s="6">
        <f t="shared" si="1"/>
        <v>42842</v>
      </c>
      <c r="J23" s="6">
        <f t="shared" si="1"/>
        <v>42849</v>
      </c>
      <c r="K23" s="6">
        <f t="shared" si="16"/>
        <v>42856</v>
      </c>
    </row>
    <row r="24" spans="1:11" x14ac:dyDescent="0.25">
      <c r="A24" t="str">
        <f t="shared" si="2"/>
        <v>May 2017</v>
      </c>
      <c r="B24" t="s">
        <v>65</v>
      </c>
      <c r="C24">
        <v>2017</v>
      </c>
      <c r="D24" t="s">
        <v>16</v>
      </c>
      <c r="E24" s="1">
        <v>42857</v>
      </c>
      <c r="F24" s="1">
        <v>42886</v>
      </c>
      <c r="G24" s="6">
        <f t="shared" si="0"/>
        <v>42857</v>
      </c>
      <c r="H24" s="6">
        <v>42863</v>
      </c>
      <c r="I24" s="6">
        <f t="shared" si="1"/>
        <v>42870</v>
      </c>
      <c r="J24" s="6">
        <f t="shared" si="1"/>
        <v>42877</v>
      </c>
      <c r="K24" s="6">
        <f t="shared" si="16"/>
        <v>42884</v>
      </c>
    </row>
    <row r="25" spans="1:11" x14ac:dyDescent="0.25">
      <c r="A25" t="str">
        <f t="shared" si="2"/>
        <v>June 2017</v>
      </c>
      <c r="B25" t="s">
        <v>65</v>
      </c>
      <c r="C25">
        <v>2017</v>
      </c>
      <c r="D25" t="s">
        <v>17</v>
      </c>
      <c r="E25" s="1">
        <v>42887</v>
      </c>
      <c r="F25" s="1">
        <v>42916</v>
      </c>
      <c r="G25" s="6">
        <f t="shared" si="0"/>
        <v>42887</v>
      </c>
      <c r="H25" s="6">
        <v>42891</v>
      </c>
      <c r="I25" s="6">
        <f t="shared" si="1"/>
        <v>42898</v>
      </c>
      <c r="J25" s="6">
        <f t="shared" si="1"/>
        <v>42905</v>
      </c>
      <c r="K25" s="6">
        <f t="shared" si="16"/>
        <v>42912</v>
      </c>
    </row>
    <row r="26" spans="1:11" x14ac:dyDescent="0.25">
      <c r="A26" t="str">
        <f t="shared" si="2"/>
        <v>July 2017</v>
      </c>
      <c r="B26" t="s">
        <v>66</v>
      </c>
      <c r="C26">
        <v>2017</v>
      </c>
      <c r="D26" t="s">
        <v>7</v>
      </c>
      <c r="E26" s="1">
        <v>42917</v>
      </c>
      <c r="F26" s="1">
        <v>42948</v>
      </c>
      <c r="G26" s="6">
        <v>42919</v>
      </c>
      <c r="H26" s="6">
        <f t="shared" si="1"/>
        <v>42926</v>
      </c>
      <c r="I26" s="6">
        <f t="shared" si="1"/>
        <v>42933</v>
      </c>
      <c r="J26" s="6">
        <f t="shared" si="1"/>
        <v>42940</v>
      </c>
      <c r="K26" s="1">
        <v>42947</v>
      </c>
    </row>
    <row r="27" spans="1:11" x14ac:dyDescent="0.25">
      <c r="A27" t="str">
        <f t="shared" si="2"/>
        <v>August 2017</v>
      </c>
      <c r="B27" t="s">
        <v>66</v>
      </c>
      <c r="C27">
        <v>2017</v>
      </c>
      <c r="D27" t="s">
        <v>8</v>
      </c>
      <c r="E27" s="1">
        <v>42949</v>
      </c>
      <c r="F27" s="1">
        <v>42978</v>
      </c>
      <c r="G27" s="6">
        <f t="shared" si="0"/>
        <v>42949</v>
      </c>
      <c r="H27" s="6">
        <v>42954</v>
      </c>
      <c r="I27" s="6">
        <f t="shared" si="1"/>
        <v>42961</v>
      </c>
      <c r="J27" s="6">
        <f t="shared" si="1"/>
        <v>42968</v>
      </c>
      <c r="K27" s="1">
        <v>42975</v>
      </c>
    </row>
    <row r="28" spans="1:11" x14ac:dyDescent="0.25">
      <c r="A28" t="str">
        <f t="shared" si="2"/>
        <v>September 2017</v>
      </c>
      <c r="B28" t="s">
        <v>66</v>
      </c>
      <c r="C28">
        <v>2017</v>
      </c>
      <c r="D28" t="s">
        <v>9</v>
      </c>
      <c r="E28" s="1">
        <v>42979</v>
      </c>
      <c r="F28" s="1">
        <v>43008</v>
      </c>
      <c r="G28" s="6">
        <f t="shared" si="0"/>
        <v>42979</v>
      </c>
      <c r="H28" s="6">
        <v>42982</v>
      </c>
      <c r="I28" s="6">
        <f t="shared" si="1"/>
        <v>42989</v>
      </c>
      <c r="J28" s="6">
        <f t="shared" si="1"/>
        <v>42996</v>
      </c>
      <c r="K28" s="1">
        <v>43003</v>
      </c>
    </row>
    <row r="29" spans="1:11" x14ac:dyDescent="0.25">
      <c r="A29" t="str">
        <f t="shared" si="2"/>
        <v>October 2017</v>
      </c>
      <c r="B29" t="s">
        <v>66</v>
      </c>
      <c r="C29">
        <v>2017</v>
      </c>
      <c r="D29" t="s">
        <v>18</v>
      </c>
      <c r="E29" s="1">
        <v>43010</v>
      </c>
      <c r="F29" s="1">
        <v>43039</v>
      </c>
      <c r="G29" s="6">
        <f t="shared" si="0"/>
        <v>43010</v>
      </c>
      <c r="H29" s="6">
        <f t="shared" si="3"/>
        <v>43017</v>
      </c>
      <c r="I29" s="6">
        <f t="shared" si="1"/>
        <v>43024</v>
      </c>
      <c r="J29" s="6">
        <f t="shared" si="1"/>
        <v>43031</v>
      </c>
      <c r="K29" s="1">
        <v>43038</v>
      </c>
    </row>
    <row r="30" spans="1:11" x14ac:dyDescent="0.25">
      <c r="A30" t="str">
        <f t="shared" si="2"/>
        <v>November 2017</v>
      </c>
      <c r="B30" t="s">
        <v>66</v>
      </c>
      <c r="C30">
        <v>2017</v>
      </c>
      <c r="D30" t="s">
        <v>10</v>
      </c>
      <c r="E30" s="1">
        <v>43040</v>
      </c>
      <c r="F30" s="1">
        <v>43069</v>
      </c>
      <c r="G30" s="6">
        <f t="shared" si="0"/>
        <v>43040</v>
      </c>
      <c r="H30" s="6">
        <v>43045</v>
      </c>
      <c r="I30" s="6">
        <f t="shared" si="1"/>
        <v>43052</v>
      </c>
      <c r="J30" s="6">
        <f t="shared" si="1"/>
        <v>43059</v>
      </c>
      <c r="K30" s="1">
        <v>43066</v>
      </c>
    </row>
    <row r="31" spans="1:11" x14ac:dyDescent="0.25">
      <c r="A31" t="str">
        <f t="shared" si="2"/>
        <v>December 2017</v>
      </c>
      <c r="B31" t="s">
        <v>66</v>
      </c>
      <c r="C31">
        <v>2017</v>
      </c>
      <c r="D31" t="s">
        <v>11</v>
      </c>
      <c r="E31" s="1">
        <v>43070</v>
      </c>
      <c r="F31" s="1">
        <v>43100</v>
      </c>
      <c r="G31" s="6">
        <f t="shared" si="0"/>
        <v>43070</v>
      </c>
      <c r="H31" s="6">
        <v>43073</v>
      </c>
      <c r="I31" s="6">
        <f t="shared" si="1"/>
        <v>43080</v>
      </c>
      <c r="J31" s="6">
        <f t="shared" si="1"/>
        <v>43087</v>
      </c>
      <c r="K31" s="1">
        <v>43094</v>
      </c>
    </row>
    <row r="32" spans="1:11" x14ac:dyDescent="0.25">
      <c r="A32" t="str">
        <f t="shared" si="2"/>
        <v>January 2018</v>
      </c>
      <c r="B32" t="s">
        <v>66</v>
      </c>
      <c r="C32">
        <v>2018</v>
      </c>
      <c r="D32" t="s">
        <v>12</v>
      </c>
      <c r="E32" s="1">
        <v>43101</v>
      </c>
      <c r="F32" s="1">
        <v>43130</v>
      </c>
      <c r="G32" s="6">
        <f t="shared" si="0"/>
        <v>43101</v>
      </c>
      <c r="H32" s="6">
        <f t="shared" si="3"/>
        <v>43108</v>
      </c>
      <c r="I32" s="6">
        <f t="shared" si="1"/>
        <v>43115</v>
      </c>
      <c r="J32" s="6">
        <f t="shared" si="1"/>
        <v>43122</v>
      </c>
      <c r="K32" s="1">
        <v>43129</v>
      </c>
    </row>
    <row r="33" spans="1:11" x14ac:dyDescent="0.25">
      <c r="A33" t="str">
        <f t="shared" si="2"/>
        <v>Februrary 2018</v>
      </c>
      <c r="B33" t="s">
        <v>66</v>
      </c>
      <c r="C33">
        <v>2018</v>
      </c>
      <c r="D33" t="s">
        <v>13</v>
      </c>
      <c r="E33" s="1">
        <v>43131</v>
      </c>
      <c r="F33" s="1">
        <v>43159</v>
      </c>
      <c r="G33" s="6">
        <f t="shared" si="0"/>
        <v>43131</v>
      </c>
      <c r="H33" s="6">
        <v>43136</v>
      </c>
      <c r="I33" s="6">
        <f t="shared" si="1"/>
        <v>43143</v>
      </c>
      <c r="J33" s="6">
        <f t="shared" si="1"/>
        <v>43150</v>
      </c>
      <c r="K33" s="1">
        <v>43157</v>
      </c>
    </row>
    <row r="34" spans="1:11" x14ac:dyDescent="0.25">
      <c r="A34" t="str">
        <f t="shared" si="2"/>
        <v>March 2018</v>
      </c>
      <c r="B34" t="s">
        <v>66</v>
      </c>
      <c r="C34">
        <v>2018</v>
      </c>
      <c r="D34" t="s">
        <v>14</v>
      </c>
      <c r="E34" s="1">
        <v>43160</v>
      </c>
      <c r="F34" s="1">
        <v>43190</v>
      </c>
      <c r="G34" s="6">
        <f t="shared" si="0"/>
        <v>43160</v>
      </c>
      <c r="H34" s="6">
        <v>43164</v>
      </c>
      <c r="I34" s="6">
        <f t="shared" si="1"/>
        <v>43171</v>
      </c>
      <c r="J34" s="6">
        <f t="shared" si="1"/>
        <v>43178</v>
      </c>
      <c r="K34" s="1">
        <v>43185</v>
      </c>
    </row>
    <row r="35" spans="1:11" x14ac:dyDescent="0.25">
      <c r="A35" t="str">
        <f t="shared" si="2"/>
        <v>April 2018</v>
      </c>
      <c r="B35" t="s">
        <v>66</v>
      </c>
      <c r="C35">
        <v>2018</v>
      </c>
      <c r="D35" t="s">
        <v>15</v>
      </c>
      <c r="E35" s="1">
        <v>43192</v>
      </c>
      <c r="F35" s="1">
        <v>43220</v>
      </c>
      <c r="G35" s="6">
        <f t="shared" si="0"/>
        <v>43192</v>
      </c>
      <c r="H35" s="6">
        <f t="shared" si="3"/>
        <v>43199</v>
      </c>
      <c r="I35" s="6">
        <f t="shared" si="1"/>
        <v>43206</v>
      </c>
      <c r="J35" s="6">
        <f t="shared" si="1"/>
        <v>43213</v>
      </c>
      <c r="K35" s="1">
        <v>43220</v>
      </c>
    </row>
    <row r="36" spans="1:11" x14ac:dyDescent="0.25">
      <c r="A36" t="str">
        <f t="shared" si="2"/>
        <v>May 2018</v>
      </c>
      <c r="B36" t="s">
        <v>66</v>
      </c>
      <c r="C36">
        <v>2018</v>
      </c>
      <c r="D36" t="s">
        <v>16</v>
      </c>
      <c r="E36" s="1">
        <v>43221</v>
      </c>
      <c r="F36" s="1">
        <v>43250</v>
      </c>
      <c r="G36" s="6">
        <f t="shared" si="0"/>
        <v>43221</v>
      </c>
      <c r="H36" s="6">
        <v>43227</v>
      </c>
      <c r="I36" s="6">
        <f t="shared" si="1"/>
        <v>43234</v>
      </c>
      <c r="J36" s="6">
        <f t="shared" si="1"/>
        <v>43241</v>
      </c>
      <c r="K36" s="1">
        <v>43248</v>
      </c>
    </row>
    <row r="37" spans="1:11" x14ac:dyDescent="0.25">
      <c r="A37" t="str">
        <f t="shared" si="2"/>
        <v>June 2018</v>
      </c>
      <c r="B37" t="s">
        <v>66</v>
      </c>
      <c r="C37">
        <v>2018</v>
      </c>
      <c r="D37" t="s">
        <v>17</v>
      </c>
      <c r="E37" s="1">
        <v>43251</v>
      </c>
      <c r="F37" s="1">
        <v>43281</v>
      </c>
      <c r="G37" s="6">
        <f t="shared" si="0"/>
        <v>43251</v>
      </c>
      <c r="H37" s="6">
        <v>43255</v>
      </c>
      <c r="I37" s="6">
        <f t="shared" si="1"/>
        <v>43262</v>
      </c>
      <c r="J37" s="6">
        <f t="shared" si="1"/>
        <v>43269</v>
      </c>
      <c r="K37" s="1">
        <v>43276</v>
      </c>
    </row>
    <row r="38" spans="1:11" x14ac:dyDescent="0.25">
      <c r="E38" s="1"/>
      <c r="F38" s="1"/>
    </row>
    <row r="39" spans="1:11" x14ac:dyDescent="0.25">
      <c r="E39" s="1"/>
      <c r="F39" s="1"/>
    </row>
    <row r="40" spans="1:11" x14ac:dyDescent="0.25">
      <c r="E40" s="1"/>
      <c r="F40" s="1"/>
    </row>
    <row r="41" spans="1:11" x14ac:dyDescent="0.25">
      <c r="E41" s="1"/>
      <c r="F41" s="1"/>
    </row>
    <row r="42" spans="1:11" x14ac:dyDescent="0.25">
      <c r="E42" s="1"/>
      <c r="F42" s="1"/>
    </row>
    <row r="43" spans="1:11" x14ac:dyDescent="0.25">
      <c r="E43" s="1"/>
      <c r="F43" s="1"/>
    </row>
    <row r="44" spans="1:11" x14ac:dyDescent="0.25">
      <c r="E44" s="1"/>
      <c r="F44" s="1"/>
    </row>
    <row r="45" spans="1:11" x14ac:dyDescent="0.25">
      <c r="E45" s="1"/>
      <c r="F45" s="1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Pay Forms</vt:lpstr>
      <vt:lpstr>List of Current MSI</vt:lpstr>
      <vt:lpstr>2017-18 Pay Dates</vt:lpstr>
      <vt:lpstr>'List of Current MSI'!SEARCH_RESULTLAST</vt:lpstr>
    </vt:vector>
  </TitlesOfParts>
  <Company>Fresno 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Volpp</dc:creator>
  <cp:lastModifiedBy>Laura Gribben</cp:lastModifiedBy>
  <cp:lastPrinted>2017-11-03T00:03:28Z</cp:lastPrinted>
  <dcterms:created xsi:type="dcterms:W3CDTF">2016-02-05T16:37:09Z</dcterms:created>
  <dcterms:modified xsi:type="dcterms:W3CDTF">2017-11-14T00:27:16Z</dcterms:modified>
</cp:coreProperties>
</file>